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'Таблица1'!$A$1:$Q$81</definedName>
    <definedName name="_xlnm.Print_Area" localSheetId="1">'Таблица2'!$A$1:$T$205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<sst xmlns="http://schemas.openxmlformats.org/spreadsheetml/2006/main" count="1035" uniqueCount="612">
  <si>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</si>
  <si>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</si>
  <si>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</si>
  <si>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</si>
  <si>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</si>
  <si>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</si>
  <si>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</si>
  <si>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</si>
  <si>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</si>
  <si>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</si>
  <si>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</si>
  <si>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</si>
  <si>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</si>
  <si>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</si>
  <si>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</si>
  <si>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</si>
  <si>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</si>
  <si>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</si>
  <si>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</si>
  <si>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</si>
  <si>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</si>
  <si>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</si>
  <si>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</si>
  <si>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</si>
  <si>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</si>
  <si>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</si>
  <si>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</si>
  <si>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</si>
  <si>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</si>
  <si>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</si>
  <si>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</si>
  <si>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</si>
  <si>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</si>
  <si>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</si>
  <si>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</si>
  <si>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</si>
  <si>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</si>
  <si>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</si>
  <si>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</si>
  <si>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</si>
  <si>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</si>
  <si>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</si>
  <si>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</si>
  <si>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</si>
  <si>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</si>
  <si>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</si>
  <si>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</si>
  <si>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</si>
  <si>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</si>
  <si>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</si>
  <si>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</si>
  <si>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</si>
  <si>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</si>
  <si>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</si>
  <si>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</si>
  <si>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</si>
  <si>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</si>
  <si>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</si>
  <si>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</si>
  <si>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</si>
  <si>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</si>
  <si>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</si>
  <si>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</si>
  <si>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</si>
  <si>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</si>
  <si>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</si>
  <si>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</si>
  <si>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</si>
  <si>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</si>
  <si>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</si>
  <si>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</si>
  <si>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</si>
  <si>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</si>
  <si>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</si>
  <si>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</si>
  <si>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</si>
  <si>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</si>
  <si>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</si>
  <si>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</si>
  <si>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</si>
  <si>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</si>
  <si>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</si>
  <si>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</si>
  <si>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</si>
  <si>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</si>
  <si>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</si>
  <si>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</si>
  <si>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</si>
  <si>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</si>
  <si>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</si>
  <si>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</si>
  <si>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</si>
  <si>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</si>
  <si>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</si>
  <si>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</si>
  <si>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</si>
  <si>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</si>
  <si>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</si>
  <si>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</si>
  <si>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</si>
  <si>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</si>
  <si>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</si>
  <si>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</si>
  <si>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</si>
  <si>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</si>
  <si>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</si>
  <si>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</si>
  <si>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</si>
  <si>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</si>
  <si>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</si>
  <si>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</si>
  <si>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</si>
  <si>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</si>
  <si>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</si>
  <si>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</si>
  <si>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</si>
  <si>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</si>
  <si>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</si>
  <si>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</si>
  <si>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</si>
  <si>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</si>
  <si>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</si>
  <si>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</si>
  <si>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</si>
  <si>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</si>
  <si>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</si>
  <si>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</si>
  <si>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</si>
  <si>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</si>
  <si>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</si>
  <si>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</si>
  <si>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</si>
  <si>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</si>
  <si>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</si>
  <si>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</si>
  <si>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</si>
  <si>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</si>
  <si>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</si>
  <si>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</si>
  <si>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</si>
  <si>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</si>
  <si>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</si>
  <si>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</si>
  <si>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</si>
  <si>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</si>
  <si>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</si>
  <si>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</si>
  <si>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</si>
  <si>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</si>
  <si>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</si>
  <si>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</si>
  <si>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</si>
  <si>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</si>
  <si>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</si>
  <si>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</si>
  <si>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</si>
  <si>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</si>
  <si>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</si>
  <si>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</si>
  <si>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</si>
  <si>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</si>
  <si>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</si>
  <si>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</si>
  <si>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</si>
  <si>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</si>
  <si>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</si>
  <si>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</si>
  <si>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</si>
  <si>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</si>
  <si>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</si>
  <si>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</si>
  <si>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</si>
  <si>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</si>
  <si>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</si>
  <si>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</si>
  <si>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</si>
  <si>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</si>
  <si>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</si>
  <si>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</si>
  <si>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</si>
  <si>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</si>
  <si>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</si>
  <si>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</si>
  <si>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</si>
  <si>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</si>
  <si>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</si>
  <si>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</si>
  <si>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</si>
  <si>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</si>
  <si>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</si>
  <si>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</si>
  <si>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</si>
  <si>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</si>
  <si>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</si>
  <si>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</si>
  <si>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</si>
  <si>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</si>
  <si>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</si>
  <si>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</si>
  <si>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</si>
  <si>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</si>
  <si>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</si>
  <si>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</si>
  <si>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</si>
  <si>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</si>
  <si>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</si>
  <si>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</si>
  <si>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</si>
  <si>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</si>
  <si>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</si>
  <si>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</si>
  <si>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</si>
  <si>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</si>
  <si>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</si>
  <si>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</si>
  <si>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</si>
  <si>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</si>
  <si>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</si>
  <si>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</si>
  <si>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</si>
  <si>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</si>
  <si>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</si>
  <si>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</si>
  <si>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</si>
  <si>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</si>
  <si>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</si>
  <si>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</si>
  <si>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</si>
  <si>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</si>
  <si>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</si>
  <si>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</si>
  <si>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</si>
  <si>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</si>
  <si>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</si>
  <si>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</si>
  <si>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</si>
  <si>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</si>
  <si>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</si>
  <si>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</si>
  <si>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</si>
  <si>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</si>
  <si>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</si>
  <si>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</si>
  <si>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</si>
  <si>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</si>
  <si>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</si>
  <si>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</si>
  <si>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</si>
  <si>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</si>
  <si>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</si>
  <si>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</si>
  <si>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</si>
  <si>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</si>
  <si>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</si>
  <si>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</si>
  <si>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</si>
  <si>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</si>
  <si>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</si>
  <si>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</si>
  <si>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</si>
  <si>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</si>
  <si>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</si>
  <si>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</si>
  <si>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</si>
  <si>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</si>
  <si>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</si>
  <si>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</si>
  <si>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</si>
  <si>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</si>
  <si>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</si>
  <si>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</si>
  <si>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</si>
  <si>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</si>
  <si>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</si>
  <si>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</si>
  <si>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</si>
  <si>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</si>
  <si>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</si>
  <si>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</si>
  <si>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</si>
  <si>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</si>
  <si>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</si>
  <si>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</si>
  <si>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</si>
  <si>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</si>
  <si>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</si>
  <si>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</si>
  <si>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</si>
  <si>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</si>
  <si>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</si>
  <si>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</si>
  <si>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</si>
  <si>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</si>
  <si>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</si>
  <si>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</si>
  <si>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</si>
  <si>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</si>
  <si>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</si>
  <si>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</si>
  <si>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</si>
  <si>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</si>
  <si>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</si>
  <si>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</si>
  <si>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</si>
  <si>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</si>
  <si>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</si>
  <si>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</si>
  <si>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</si>
  <si>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</si>
  <si>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</si>
  <si>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</si>
  <si>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</si>
  <si>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</si>
  <si>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</si>
  <si>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</si>
  <si>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</si>
  <si>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</si>
  <si>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</si>
  <si>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</si>
  <si>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</si>
  <si>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</si>
  <si>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</si>
  <si>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</si>
  <si>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</si>
  <si>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</si>
  <si>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</si>
  <si>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</si>
  <si>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</si>
  <si>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</si>
  <si>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</si>
  <si>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</si>
  <si>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</si>
  <si>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</si>
  <si>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</si>
  <si>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</si>
  <si>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</si>
  <si>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</si>
  <si>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</si>
  <si>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</si>
  <si>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</si>
  <si>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</si>
  <si>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</si>
  <si>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</si>
  <si>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</si>
  <si>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</si>
  <si>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</si>
  <si>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</si>
  <si>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</si>
  <si>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</si>
  <si>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</si>
  <si>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</si>
  <si>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</si>
  <si>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</si>
  <si>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</si>
  <si>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</si>
  <si>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</si>
  <si>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</si>
  <si>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</si>
  <si>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</si>
  <si>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</si>
  <si>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</si>
  <si>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</si>
  <si>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</si>
  <si>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</si>
  <si>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</si>
  <si>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</si>
  <si>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</si>
  <si>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</si>
  <si>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</si>
  <si>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</si>
  <si>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</si>
  <si>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</si>
  <si>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</si>
  <si>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</si>
  <si>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</si>
  <si>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</si>
  <si>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</si>
  <si>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</si>
  <si>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</si>
  <si>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</si>
  <si>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</si>
  <si>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</si>
  <si>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</si>
  <si>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</si>
  <si>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</si>
  <si>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</si>
  <si>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</si>
  <si>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</si>
  <si>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</si>
  <si>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</si>
  <si>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</si>
  <si>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</si>
  <si>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</si>
  <si>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</si>
  <si>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</si>
  <si>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</si>
  <si>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</si>
  <si>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</si>
  <si>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</si>
  <si>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</si>
  <si>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</si>
  <si>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</si>
  <si>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</si>
  <si>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</si>
  <si>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</si>
  <si>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</si>
  <si>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</si>
  <si>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</si>
  <si>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</si>
  <si>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</si>
  <si>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</si>
  <si>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</si>
  <si>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</si>
  <si>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</si>
  <si>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</si>
  <si>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</si>
  <si>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</si>
  <si>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</si>
  <si>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</si>
  <si>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</si>
  <si>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</si>
  <si>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</si>
  <si>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</si>
  <si>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</si>
  <si>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</si>
  <si>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</si>
  <si>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</si>
  <si>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</si>
  <si>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</si>
  <si>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</si>
  <si>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</si>
  <si>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</si>
  <si>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</si>
  <si>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</si>
  <si>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</si>
  <si>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</si>
  <si>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</si>
  <si>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</si>
  <si>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</si>
  <si>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</si>
  <si>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</si>
  <si>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</si>
  <si>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</si>
  <si>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</si>
  <si>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</si>
  <si>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</si>
  <si>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</si>
  <si>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</si>
  <si>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</si>
  <si>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</si>
  <si>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</si>
  <si>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</si>
  <si>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</si>
  <si>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</si>
  <si>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</si>
  <si>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</si>
  <si>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</si>
  <si>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</si>
  <si>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</si>
  <si>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</si>
  <si>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</si>
  <si>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</si>
  <si>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</si>
  <si>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</si>
  <si>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</si>
  <si>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</si>
  <si>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</si>
  <si>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</si>
  <si>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</si>
  <si>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</si>
  <si>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Резервный фонд Правительства Ульяновской области</t>
  </si>
  <si>
    <t>000 0502 3300080190 000 000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</si>
  <si>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</si>
  <si>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</si>
  <si>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</si>
  <si>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</si>
  <si>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</si>
  <si>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</si>
  <si>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000 0502 3300080190 622 241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</si>
  <si>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</si>
  <si>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</si>
  <si>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</si>
  <si>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</si>
  <si>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</si>
  <si>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</si>
  <si>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</si>
  <si>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</si>
  <si>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возникающих в связи с благоустройством дворовых территорий и территорий общего пользования, в том числе погашением кредиторской задолженности</t>
  </si>
  <si>
    <t>000 0503 6100073210 000 000</t>
  </si>
  <si>
    <t>000 0503 6100073210 622 000</t>
  </si>
  <si>
    <t>000 0503 6100073210 622 241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</si>
  <si>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</si>
  <si>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</si>
  <si>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</si>
  <si>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</si>
  <si>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</si>
  <si>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</si>
  <si>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</si>
  <si>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</si>
  <si>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</si>
  <si>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</si>
  <si>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</si>
  <si>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</si>
  <si>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</si>
  <si>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</si>
  <si>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</si>
  <si>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</si>
  <si>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</si>
  <si>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</si>
  <si>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</si>
  <si>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</si>
  <si>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</si>
  <si>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</si>
  <si>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</si>
  <si>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</si>
  <si>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</si>
  <si>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</si>
  <si>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в 2020-2024 годах»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</si>
  <si>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</si>
  <si>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</si>
  <si>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</si>
  <si>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</si>
  <si>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</si>
  <si>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</si>
  <si>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</si>
  <si>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</si>
  <si>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</si>
  <si>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</si>
  <si>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</si>
  <si>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</si>
  <si>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</si>
  <si>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</si>
  <si>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</si>
  <si>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</si>
  <si>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</si>
  <si>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</si>
  <si>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</si>
  <si>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</si>
  <si>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</si>
  <si>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</si>
  <si>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</si>
  <si>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</si>
  <si>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</si>
  <si>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</si>
  <si>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</si>
  <si>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</si>
  <si>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</si>
  <si>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</si>
  <si>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</si>
  <si>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</si>
  <si>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</si>
  <si>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</si>
  <si>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</si>
  <si>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</si>
  <si>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</si>
  <si>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</si>
  <si>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</si>
  <si>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</si>
  <si>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</si>
  <si>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</si>
  <si>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</si>
  <si>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</si>
  <si>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</si>
  <si>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</si>
  <si>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</si>
  <si>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</si>
  <si>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</si>
  <si>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</si>
  <si>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</si>
  <si>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</si>
  <si>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</si>
  <si>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</si>
  <si>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</si>
  <si>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</si>
  <si>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</si>
  <si>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</si>
  <si>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</si>
  <si>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</si>
  <si>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В т.ч 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</si>
  <si>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</si>
  <si>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</si>
  <si>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</si>
  <si>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</si>
  <si>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</si>
  <si>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</si>
  <si>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</si>
  <si>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</si>
  <si>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</si>
  <si>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</si>
  <si>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</si>
  <si>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</si>
  <si>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</si>
  <si>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</si>
  <si>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</si>
  <si>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</si>
  <si>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000 0503 32 0 0360010 000 000</t>
  </si>
  <si>
    <t>000 0503 32 0 0360010 621 000</t>
  </si>
  <si>
    <t>000 0503 32 0 0360010 621 241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</si>
  <si>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</si>
  <si>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</si>
  <si>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</si>
  <si>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</si>
  <si>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</si>
  <si>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</si>
  <si>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</si>
  <si>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</si>
  <si>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</si>
  <si>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</si>
  <si>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</si>
  <si>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356874,08</t>
  </si>
  <si>
    <t>На  1 ноября 2022 года</t>
  </si>
  <si>
    <t>На  01 ноября 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</si>
</sst>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="90" zoomScaleNormal="90" zoomScaleSheetLayoutView="100" zoomScalePageLayoutView="0" workbookViewId="0" topLeftCell="A5">
      <selection activeCell="D10" sqref="D10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76" t="s">
        <v>0</v>
      </c>
      <c r="F2" s="276"/>
      <c r="G2" s="276"/>
      <c r="H2" s="276"/>
      <c r="I2" s="276"/>
      <c r="J2" s="276"/>
      <c r="K2" s="276"/>
      <c r="L2" s="276"/>
      <c r="M2" s="276"/>
      <c r="N2" s="276"/>
      <c r="P2" s="5"/>
      <c r="Q2" s="6"/>
    </row>
    <row r="3" spans="2:17" ht="12.75">
      <c r="B3" s="4"/>
      <c r="C3" s="4"/>
      <c r="D3" s="4"/>
      <c r="E3" s="276"/>
      <c r="F3" s="276"/>
      <c r="G3" s="276"/>
      <c r="H3" s="276"/>
      <c r="I3" s="276"/>
      <c r="J3" s="276"/>
      <c r="K3" s="276"/>
      <c r="L3" s="276"/>
      <c r="M3" s="276"/>
      <c r="N3" s="276"/>
      <c r="P3" s="5"/>
      <c r="Q3" s="7"/>
    </row>
    <row r="4" spans="2:17" ht="12.75">
      <c r="B4" s="8"/>
      <c r="C4" s="8"/>
      <c r="E4" s="276"/>
      <c r="F4" s="276"/>
      <c r="G4" s="276"/>
      <c r="H4" s="276"/>
      <c r="I4" s="276"/>
      <c r="J4" s="276"/>
      <c r="K4" s="276"/>
      <c r="L4" s="276"/>
      <c r="M4" s="276"/>
      <c r="N4" s="276"/>
      <c r="P4" s="9"/>
      <c r="Q4" s="10"/>
    </row>
    <row r="5" spans="2:17" ht="15">
      <c r="B5" s="11"/>
      <c r="C5" s="11"/>
      <c r="E5" s="11"/>
      <c r="F5" s="12"/>
      <c r="G5" s="13"/>
      <c r="H5" s="13" t="s">
        <v>610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0">
        <v>44866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472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77" t="s">
        <v>13</v>
      </c>
      <c r="B13" s="278" t="s">
        <v>14</v>
      </c>
      <c r="C13" s="278" t="s">
        <v>15</v>
      </c>
      <c r="D13" s="279" t="s">
        <v>16</v>
      </c>
      <c r="E13" s="280" t="s">
        <v>17</v>
      </c>
      <c r="F13" s="280"/>
      <c r="G13" s="280"/>
      <c r="H13" s="280"/>
      <c r="I13" s="280"/>
      <c r="J13" s="281" t="s">
        <v>18</v>
      </c>
      <c r="K13" s="281"/>
      <c r="L13" s="281"/>
      <c r="M13" s="281"/>
      <c r="N13" s="281"/>
      <c r="O13" s="281"/>
      <c r="P13" s="281"/>
      <c r="Q13" s="281"/>
    </row>
    <row r="14" spans="1:17" ht="166.5" customHeight="1">
      <c r="A14" s="277"/>
      <c r="B14" s="278"/>
      <c r="C14" s="278"/>
      <c r="D14" s="27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58586431.269999996</v>
      </c>
      <c r="G16" s="45"/>
      <c r="H16" s="45">
        <f>+H17+H51</f>
        <v>58586431.269999996</v>
      </c>
      <c r="I16" s="45"/>
      <c r="J16" s="45"/>
      <c r="K16" s="45">
        <f>P16</f>
        <v>49004223.230000004</v>
      </c>
      <c r="L16" s="45"/>
      <c r="M16" s="45"/>
      <c r="N16" s="45"/>
      <c r="P16" s="45">
        <f>+P17+P51</f>
        <v>49004223.230000004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10081100</v>
      </c>
      <c r="G17" s="52"/>
      <c r="H17" s="52">
        <f>+H18+H24+H26+H35+H44+H42</f>
        <v>10081100</v>
      </c>
      <c r="I17" s="52"/>
      <c r="J17" s="52"/>
      <c r="K17" s="52">
        <f>P17</f>
        <v>5930342.940000001</v>
      </c>
      <c r="L17" s="52"/>
      <c r="M17" s="52"/>
      <c r="N17" s="52"/>
      <c r="P17" s="52">
        <f>+P18+P24+P26+P35+P44+P42+P32+P49</f>
        <v>5930342.940000001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4254000</v>
      </c>
      <c r="G18" s="45"/>
      <c r="H18" s="45">
        <f>H19</f>
        <v>4254000</v>
      </c>
      <c r="I18" s="45"/>
      <c r="J18" s="45"/>
      <c r="K18" s="56">
        <f>P18</f>
        <v>3648154.99</v>
      </c>
      <c r="L18" s="45"/>
      <c r="M18" s="45"/>
      <c r="N18" s="45"/>
      <c r="O18" s="45"/>
      <c r="P18" s="56">
        <f>+P19</f>
        <v>3648154.99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4254000</v>
      </c>
      <c r="G19" s="45"/>
      <c r="H19" s="45">
        <f>SUM(+H20+H21+H22+H23)</f>
        <v>4254000</v>
      </c>
      <c r="I19" s="45"/>
      <c r="J19" s="45"/>
      <c r="K19" s="45">
        <f>P18:P19</f>
        <v>3648154.99</v>
      </c>
      <c r="L19" s="45"/>
      <c r="M19" s="45"/>
      <c r="N19" s="45"/>
      <c r="O19" s="45"/>
      <c r="P19" s="45">
        <f>+P20+P22+P23+P21</f>
        <v>3648154.99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4020000</v>
      </c>
      <c r="G20" s="45"/>
      <c r="H20" s="45">
        <v>4020000</v>
      </c>
      <c r="I20" s="45"/>
      <c r="J20" s="45"/>
      <c r="K20" s="45">
        <f aca="true" t="shared" si="0" ref="K20:K25">P20</f>
        <v>3574438.47</v>
      </c>
      <c r="L20" s="45"/>
      <c r="M20" s="45"/>
      <c r="N20" s="45"/>
      <c r="O20" s="45"/>
      <c r="P20" s="45">
        <v>3574438.47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25450.67</v>
      </c>
      <c r="L21" s="45"/>
      <c r="M21" s="45"/>
      <c r="N21" s="45"/>
      <c r="O21" s="45"/>
      <c r="P21" s="45">
        <v>25450.67</v>
      </c>
      <c r="Q21" s="46"/>
      <c r="S21"/>
      <c r="T21"/>
      <c r="U21"/>
    </row>
    <row r="22" spans="1:20" s="47" customFormat="1" ht="41.25">
      <c r="A22" s="58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23058.7</v>
      </c>
      <c r="L22" s="45"/>
      <c r="M22" s="45"/>
      <c r="N22" s="45"/>
      <c r="O22" s="45"/>
      <c r="P22" s="45">
        <v>23058.7</v>
      </c>
      <c r="Q22" s="46"/>
      <c r="S22"/>
      <c r="T22"/>
    </row>
    <row r="23" spans="1:20" s="47" customFormat="1" ht="70.5">
      <c r="A23" s="60" t="s">
        <v>54</v>
      </c>
      <c r="B23" s="42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25207.15</v>
      </c>
      <c r="L23" s="45"/>
      <c r="M23" s="45"/>
      <c r="N23" s="45"/>
      <c r="O23" s="45"/>
      <c r="P23" s="45">
        <v>25207.15</v>
      </c>
      <c r="Q23" s="46"/>
      <c r="S23"/>
      <c r="T23"/>
    </row>
    <row r="24" spans="1:23" s="55" customFormat="1" ht="15.75">
      <c r="A24" s="48" t="s">
        <v>56</v>
      </c>
      <c r="B24" s="49" t="s">
        <v>31</v>
      </c>
      <c r="C24" s="49" t="s">
        <v>57</v>
      </c>
      <c r="D24" s="50" t="s">
        <v>58</v>
      </c>
      <c r="E24" s="51"/>
      <c r="F24" s="52">
        <f aca="true" t="shared" si="1" ref="F24:F31">H24</f>
        <v>157100</v>
      </c>
      <c r="G24" s="52"/>
      <c r="H24" s="52">
        <f>H25</f>
        <v>157100</v>
      </c>
      <c r="I24" s="52"/>
      <c r="J24" s="52"/>
      <c r="K24" s="52">
        <f t="shared" si="0"/>
        <v>0</v>
      </c>
      <c r="L24" s="52"/>
      <c r="M24" s="52"/>
      <c r="N24" s="52"/>
      <c r="O24" s="52"/>
      <c r="P24" s="52">
        <f>P25</f>
        <v>0</v>
      </c>
      <c r="Q24" s="53"/>
      <c r="S24"/>
      <c r="T24"/>
      <c r="U24"/>
      <c r="V24" s="47"/>
      <c r="W24" s="47"/>
    </row>
    <row r="25" spans="1:23" s="47" customFormat="1" ht="15.75">
      <c r="A25" s="57" t="s">
        <v>59</v>
      </c>
      <c r="B25" s="42" t="s">
        <v>31</v>
      </c>
      <c r="C25" s="42" t="s">
        <v>60</v>
      </c>
      <c r="D25" s="43" t="s">
        <v>61</v>
      </c>
      <c r="E25" s="44"/>
      <c r="F25" s="45">
        <f t="shared" si="1"/>
        <v>157100</v>
      </c>
      <c r="G25" s="45"/>
      <c r="H25" s="45">
        <v>157100</v>
      </c>
      <c r="I25" s="45"/>
      <c r="J25" s="45"/>
      <c r="K25" s="45">
        <f t="shared" si="0"/>
        <v>0</v>
      </c>
      <c r="L25" s="45"/>
      <c r="M25" s="45"/>
      <c r="N25" s="45"/>
      <c r="O25" s="45"/>
      <c r="P25" s="45"/>
      <c r="Q25" s="46"/>
      <c r="S25"/>
      <c r="T25"/>
      <c r="U25"/>
      <c r="V25" s="55"/>
      <c r="W25" s="55"/>
    </row>
    <row r="26" spans="1:23" s="55" customFormat="1" ht="15.75">
      <c r="A26" s="48" t="s">
        <v>62</v>
      </c>
      <c r="B26" s="49" t="s">
        <v>31</v>
      </c>
      <c r="C26" s="49" t="s">
        <v>63</v>
      </c>
      <c r="D26" s="50" t="s">
        <v>64</v>
      </c>
      <c r="E26" s="51"/>
      <c r="F26" s="52">
        <f t="shared" si="1"/>
        <v>5650000</v>
      </c>
      <c r="G26" s="52"/>
      <c r="H26" s="52">
        <f>+H27+H29</f>
        <v>5650000</v>
      </c>
      <c r="I26" s="52"/>
      <c r="J26" s="52"/>
      <c r="K26" s="52">
        <f>+K28+K29</f>
        <v>2245709.6300000004</v>
      </c>
      <c r="L26" s="52"/>
      <c r="M26" s="52"/>
      <c r="N26" s="52"/>
      <c r="O26" s="52"/>
      <c r="P26" s="52">
        <f>+P27+P29</f>
        <v>2245709.6300000004</v>
      </c>
      <c r="Q26" s="53"/>
      <c r="S26"/>
      <c r="T26"/>
      <c r="U26" s="47"/>
      <c r="V26" s="47"/>
      <c r="W26" s="47"/>
    </row>
    <row r="27" spans="1:23" s="67" customFormat="1" ht="15.75">
      <c r="A27" s="41" t="s">
        <v>65</v>
      </c>
      <c r="B27" s="62" t="s">
        <v>31</v>
      </c>
      <c r="C27" s="62" t="s">
        <v>66</v>
      </c>
      <c r="D27" s="63" t="s">
        <v>67</v>
      </c>
      <c r="E27" s="64"/>
      <c r="F27" s="65">
        <f t="shared" si="1"/>
        <v>300000</v>
      </c>
      <c r="G27" s="65"/>
      <c r="H27" s="65">
        <f>H28</f>
        <v>300000</v>
      </c>
      <c r="I27" s="65"/>
      <c r="J27" s="65"/>
      <c r="K27" s="65">
        <f>P27</f>
        <v>152783.97</v>
      </c>
      <c r="L27" s="65"/>
      <c r="M27" s="65"/>
      <c r="N27" s="65"/>
      <c r="O27" s="65"/>
      <c r="P27" s="65">
        <f>P28</f>
        <v>152783.97</v>
      </c>
      <c r="Q27" s="66"/>
      <c r="S27"/>
      <c r="T27"/>
      <c r="U27" s="55"/>
      <c r="V27" s="55"/>
      <c r="W27" s="55"/>
    </row>
    <row r="28" spans="1:23" s="47" customFormat="1" ht="40.5">
      <c r="A28" s="57" t="s">
        <v>68</v>
      </c>
      <c r="B28" s="42" t="s">
        <v>31</v>
      </c>
      <c r="C28" s="42" t="s">
        <v>69</v>
      </c>
      <c r="D28" s="43" t="s">
        <v>70</v>
      </c>
      <c r="E28" s="44"/>
      <c r="F28" s="45">
        <f t="shared" si="1"/>
        <v>300000</v>
      </c>
      <c r="G28" s="45"/>
      <c r="H28" s="45">
        <v>300000</v>
      </c>
      <c r="I28" s="45"/>
      <c r="J28" s="45"/>
      <c r="K28" s="45">
        <f>P28</f>
        <v>152783.97</v>
      </c>
      <c r="L28" s="45"/>
      <c r="M28" s="45"/>
      <c r="N28" s="45"/>
      <c r="O28" s="45"/>
      <c r="P28" s="45">
        <v>152783.97</v>
      </c>
      <c r="Q28" s="46"/>
      <c r="S28"/>
      <c r="T28"/>
      <c r="U28" s="67"/>
      <c r="V28" s="67"/>
      <c r="W28" s="67"/>
    </row>
    <row r="29" spans="1:23" s="67" customFormat="1" ht="15.75">
      <c r="A29" s="41" t="s">
        <v>71</v>
      </c>
      <c r="B29" s="62" t="s">
        <v>31</v>
      </c>
      <c r="C29" s="62" t="s">
        <v>72</v>
      </c>
      <c r="D29" s="63" t="s">
        <v>73</v>
      </c>
      <c r="E29" s="64"/>
      <c r="F29" s="65">
        <f t="shared" si="1"/>
        <v>5350000</v>
      </c>
      <c r="G29" s="65"/>
      <c r="H29" s="65">
        <f>+H30+H31</f>
        <v>5350000</v>
      </c>
      <c r="I29" s="65"/>
      <c r="J29" s="65"/>
      <c r="K29" s="65">
        <f>+K30+K31</f>
        <v>2092925.6600000001</v>
      </c>
      <c r="L29" s="65"/>
      <c r="M29" s="65"/>
      <c r="N29" s="65"/>
      <c r="O29" s="65"/>
      <c r="P29" s="65">
        <f>+P30+P31</f>
        <v>2092925.6600000001</v>
      </c>
      <c r="Q29" s="66"/>
      <c r="S29"/>
      <c r="T29"/>
      <c r="U29" s="47"/>
      <c r="V29" s="47"/>
      <c r="W29" s="47"/>
    </row>
    <row r="30" spans="1:23" s="47" customFormat="1" ht="28.5" customHeight="1">
      <c r="A30" s="57" t="s">
        <v>74</v>
      </c>
      <c r="B30" s="42" t="s">
        <v>31</v>
      </c>
      <c r="C30" s="42" t="s">
        <v>75</v>
      </c>
      <c r="D30" s="43" t="s">
        <v>76</v>
      </c>
      <c r="E30" s="44"/>
      <c r="F30" s="45">
        <f t="shared" si="1"/>
        <v>2650000</v>
      </c>
      <c r="G30" s="45"/>
      <c r="H30" s="45">
        <v>2650000</v>
      </c>
      <c r="I30" s="45"/>
      <c r="J30" s="45"/>
      <c r="K30" s="45">
        <f>P30</f>
        <v>949393.59</v>
      </c>
      <c r="L30" s="45"/>
      <c r="M30" s="45"/>
      <c r="N30" s="45"/>
      <c r="O30" s="45"/>
      <c r="P30" s="45">
        <v>949393.59</v>
      </c>
      <c r="Q30" s="46"/>
      <c r="S30"/>
      <c r="T30"/>
      <c r="U30" s="67"/>
      <c r="V30" s="67"/>
      <c r="W30" s="67"/>
    </row>
    <row r="31" spans="1:20" s="47" customFormat="1" ht="36" customHeight="1">
      <c r="A31" s="57" t="s">
        <v>77</v>
      </c>
      <c r="B31" s="42" t="s">
        <v>31</v>
      </c>
      <c r="C31" s="42" t="s">
        <v>78</v>
      </c>
      <c r="D31" s="43" t="s">
        <v>79</v>
      </c>
      <c r="E31" s="44"/>
      <c r="F31" s="45">
        <f t="shared" si="1"/>
        <v>2700000</v>
      </c>
      <c r="G31" s="45"/>
      <c r="H31" s="45">
        <v>2700000</v>
      </c>
      <c r="I31" s="45"/>
      <c r="J31" s="45"/>
      <c r="K31" s="45">
        <f>P31</f>
        <v>1143532.07</v>
      </c>
      <c r="L31" s="45"/>
      <c r="M31" s="45"/>
      <c r="N31" s="45"/>
      <c r="O31" s="45"/>
      <c r="P31" s="45">
        <v>1143532.07</v>
      </c>
      <c r="Q31" s="46"/>
      <c r="S31"/>
      <c r="T31"/>
    </row>
    <row r="32" spans="1:23" s="55" customFormat="1" ht="36" customHeight="1">
      <c r="A32" s="68" t="s">
        <v>80</v>
      </c>
      <c r="B32" s="49" t="s">
        <v>31</v>
      </c>
      <c r="C32" s="49"/>
      <c r="D32" s="50" t="s">
        <v>81</v>
      </c>
      <c r="E32" s="51"/>
      <c r="F32" s="52"/>
      <c r="G32" s="52"/>
      <c r="H32" s="52"/>
      <c r="I32" s="52"/>
      <c r="J32" s="52"/>
      <c r="K32" s="52">
        <f>K33</f>
        <v>0</v>
      </c>
      <c r="L32" s="52"/>
      <c r="M32" s="52"/>
      <c r="N32" s="52"/>
      <c r="O32" s="52"/>
      <c r="P32" s="52">
        <f>P33</f>
        <v>0</v>
      </c>
      <c r="Q32" s="53"/>
      <c r="S32"/>
      <c r="T32"/>
      <c r="U32" s="47"/>
      <c r="V32" s="47"/>
      <c r="W32" s="47"/>
    </row>
    <row r="33" spans="1:23" s="47" customFormat="1" ht="18.75" customHeight="1">
      <c r="A33" s="69" t="s">
        <v>82</v>
      </c>
      <c r="B33" s="42" t="s">
        <v>31</v>
      </c>
      <c r="C33" s="42"/>
      <c r="D33" s="43" t="s">
        <v>83</v>
      </c>
      <c r="E33" s="70"/>
      <c r="F33" s="45"/>
      <c r="G33" s="45"/>
      <c r="H33" s="45"/>
      <c r="I33" s="45"/>
      <c r="J33" s="45"/>
      <c r="K33" s="45">
        <f aca="true" t="shared" si="2" ref="K33:K38">P33</f>
        <v>0</v>
      </c>
      <c r="L33" s="45"/>
      <c r="M33" s="45"/>
      <c r="N33" s="45"/>
      <c r="O33" s="45"/>
      <c r="P33" s="45">
        <f>P34</f>
        <v>0</v>
      </c>
      <c r="Q33" s="46"/>
      <c r="S33"/>
      <c r="T33"/>
      <c r="U33" s="55"/>
      <c r="V33" s="55"/>
      <c r="W33" s="55"/>
    </row>
    <row r="34" spans="1:20" s="47" customFormat="1" ht="43.5">
      <c r="A34" s="71" t="s">
        <v>84</v>
      </c>
      <c r="B34" s="42" t="s">
        <v>31</v>
      </c>
      <c r="C34" s="42"/>
      <c r="D34" s="43" t="s">
        <v>85</v>
      </c>
      <c r="E34" s="44"/>
      <c r="F34" s="45"/>
      <c r="G34" s="45"/>
      <c r="H34" s="45"/>
      <c r="I34" s="45"/>
      <c r="J34" s="45"/>
      <c r="K34" s="45">
        <f t="shared" si="2"/>
        <v>0</v>
      </c>
      <c r="L34" s="45"/>
      <c r="M34" s="45"/>
      <c r="N34" s="45"/>
      <c r="O34" s="45"/>
      <c r="P34" s="45"/>
      <c r="Q34" s="46"/>
      <c r="S34"/>
      <c r="T34"/>
    </row>
    <row r="35" spans="1:23" s="55" customFormat="1" ht="40.5">
      <c r="A35" s="48" t="s">
        <v>86</v>
      </c>
      <c r="B35" s="49" t="s">
        <v>31</v>
      </c>
      <c r="C35" s="49" t="s">
        <v>87</v>
      </c>
      <c r="D35" s="50" t="s">
        <v>88</v>
      </c>
      <c r="E35" s="51"/>
      <c r="F35" s="52">
        <f>H35</f>
        <v>20000</v>
      </c>
      <c r="G35" s="52"/>
      <c r="H35" s="52">
        <f>H39+H36+H38</f>
        <v>20000</v>
      </c>
      <c r="I35" s="52"/>
      <c r="J35" s="52"/>
      <c r="K35" s="52">
        <f t="shared" si="2"/>
        <v>36478.32</v>
      </c>
      <c r="L35" s="52"/>
      <c r="M35" s="52"/>
      <c r="N35" s="52"/>
      <c r="O35" s="52"/>
      <c r="P35" s="52">
        <f>P38+P40</f>
        <v>36478.32</v>
      </c>
      <c r="Q35" s="53"/>
      <c r="S35"/>
      <c r="T35"/>
      <c r="U35" s="47"/>
      <c r="V35" s="47"/>
      <c r="W35" s="47"/>
    </row>
    <row r="36" spans="1:23" s="47" customFormat="1" ht="69" customHeight="1">
      <c r="A36" s="57" t="s">
        <v>89</v>
      </c>
      <c r="B36" s="42" t="s">
        <v>31</v>
      </c>
      <c r="C36" s="42" t="s">
        <v>90</v>
      </c>
      <c r="D36" s="43" t="s">
        <v>91</v>
      </c>
      <c r="E36" s="44"/>
      <c r="F36" s="45">
        <f>H36</f>
        <v>0</v>
      </c>
      <c r="G36" s="45"/>
      <c r="H36" s="45">
        <v>0</v>
      </c>
      <c r="I36" s="45"/>
      <c r="J36" s="45"/>
      <c r="K36" s="45">
        <f t="shared" si="2"/>
        <v>0</v>
      </c>
      <c r="L36" s="45"/>
      <c r="M36" s="45"/>
      <c r="N36" s="45"/>
      <c r="O36" s="45"/>
      <c r="P36" s="45"/>
      <c r="Q36" s="46"/>
      <c r="S36"/>
      <c r="T36"/>
      <c r="U36" s="55"/>
      <c r="V36" s="55"/>
      <c r="W36" s="55"/>
    </row>
    <row r="37" spans="1:17" s="47" customFormat="1" ht="6.75" customHeight="1" hidden="1">
      <c r="A37" s="57" t="s">
        <v>92</v>
      </c>
      <c r="B37" s="42" t="s">
        <v>31</v>
      </c>
      <c r="C37" s="42" t="s">
        <v>93</v>
      </c>
      <c r="D37" s="43" t="s">
        <v>94</v>
      </c>
      <c r="E37" s="44"/>
      <c r="F37" s="45">
        <f>F38</f>
        <v>20000</v>
      </c>
      <c r="G37" s="45"/>
      <c r="H37" s="45">
        <f>H38</f>
        <v>20000</v>
      </c>
      <c r="I37" s="45"/>
      <c r="J37" s="45"/>
      <c r="K37" s="45">
        <f t="shared" si="2"/>
        <v>36478.32</v>
      </c>
      <c r="L37" s="45"/>
      <c r="M37" s="45"/>
      <c r="N37" s="45"/>
      <c r="O37" s="45"/>
      <c r="P37" s="45">
        <f>P38</f>
        <v>36478.32</v>
      </c>
      <c r="Q37" s="46"/>
    </row>
    <row r="38" spans="1:17" s="47" customFormat="1" ht="54">
      <c r="A38" s="57" t="s">
        <v>95</v>
      </c>
      <c r="B38" s="42" t="s">
        <v>31</v>
      </c>
      <c r="C38" s="42" t="s">
        <v>96</v>
      </c>
      <c r="D38" s="43" t="s">
        <v>97</v>
      </c>
      <c r="E38" s="44"/>
      <c r="F38" s="45">
        <f aca="true" t="shared" si="3" ref="F38:F51">H38</f>
        <v>20000</v>
      </c>
      <c r="G38" s="45"/>
      <c r="H38" s="45">
        <v>20000</v>
      </c>
      <c r="I38" s="45"/>
      <c r="J38" s="45"/>
      <c r="K38" s="45">
        <f t="shared" si="2"/>
        <v>36478.32</v>
      </c>
      <c r="L38" s="45"/>
      <c r="M38" s="45"/>
      <c r="N38" s="45"/>
      <c r="O38" s="45"/>
      <c r="P38" s="45">
        <v>36478.32</v>
      </c>
      <c r="Q38" s="46"/>
    </row>
    <row r="39" spans="1:17" s="47" customFormat="1" ht="67.5" hidden="1">
      <c r="A39" s="57" t="s">
        <v>98</v>
      </c>
      <c r="B39" s="42" t="s">
        <v>31</v>
      </c>
      <c r="C39" s="42" t="s">
        <v>99</v>
      </c>
      <c r="D39" s="43" t="s">
        <v>100</v>
      </c>
      <c r="E39" s="44"/>
      <c r="F39" s="45">
        <f t="shared" si="3"/>
        <v>0</v>
      </c>
      <c r="G39" s="45"/>
      <c r="H39" s="45">
        <f>H40</f>
        <v>0</v>
      </c>
      <c r="I39" s="45"/>
      <c r="J39" s="45"/>
      <c r="K39" s="45">
        <f>+K40</f>
        <v>0</v>
      </c>
      <c r="L39" s="45"/>
      <c r="M39" s="45"/>
      <c r="N39" s="45"/>
      <c r="O39" s="45"/>
      <c r="P39" s="45">
        <f>+P40</f>
        <v>0</v>
      </c>
      <c r="Q39" s="46"/>
    </row>
    <row r="40" spans="1:17" s="47" customFormat="1" ht="78.75" customHeight="1">
      <c r="A40" s="57" t="s">
        <v>101</v>
      </c>
      <c r="B40" s="42" t="s">
        <v>31</v>
      </c>
      <c r="C40" s="42" t="s">
        <v>102</v>
      </c>
      <c r="D40" s="43" t="s">
        <v>103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P40</f>
        <v>0</v>
      </c>
      <c r="L40" s="45"/>
      <c r="M40" s="45"/>
      <c r="N40" s="45"/>
      <c r="O40" s="45"/>
      <c r="P40" s="45">
        <f>P41</f>
        <v>0</v>
      </c>
      <c r="Q40" s="46"/>
    </row>
    <row r="41" spans="1:17" s="47" customFormat="1" ht="67.5" customHeight="1">
      <c r="A41" s="57" t="s">
        <v>104</v>
      </c>
      <c r="B41" s="42" t="s">
        <v>31</v>
      </c>
      <c r="C41" s="42" t="s">
        <v>105</v>
      </c>
      <c r="D41" s="43" t="s">
        <v>106</v>
      </c>
      <c r="E41" s="44"/>
      <c r="F41" s="45">
        <f t="shared" si="3"/>
        <v>0</v>
      </c>
      <c r="G41" s="45"/>
      <c r="H41" s="45">
        <v>0</v>
      </c>
      <c r="I41" s="45"/>
      <c r="J41" s="45"/>
      <c r="K41" s="45">
        <f>P41</f>
        <v>0</v>
      </c>
      <c r="L41" s="45"/>
      <c r="M41" s="45"/>
      <c r="N41" s="45"/>
      <c r="O41" s="72"/>
      <c r="P41" s="45"/>
      <c r="Q41" s="46"/>
    </row>
    <row r="42" spans="1:17" s="80" customFormat="1" ht="50.25" customHeight="1">
      <c r="A42" s="73" t="s">
        <v>107</v>
      </c>
      <c r="B42" s="74"/>
      <c r="C42" s="74"/>
      <c r="D42" s="75" t="s">
        <v>108</v>
      </c>
      <c r="E42" s="76"/>
      <c r="F42" s="77">
        <f t="shared" si="3"/>
        <v>0</v>
      </c>
      <c r="G42" s="77"/>
      <c r="H42" s="77">
        <f>H43</f>
        <v>0</v>
      </c>
      <c r="I42" s="77"/>
      <c r="J42" s="77"/>
      <c r="K42" s="77">
        <f>P42</f>
        <v>0</v>
      </c>
      <c r="L42" s="77"/>
      <c r="M42" s="77"/>
      <c r="N42" s="77"/>
      <c r="O42" s="78"/>
      <c r="P42" s="77">
        <f>P43</f>
        <v>0</v>
      </c>
      <c r="Q42" s="79"/>
    </row>
    <row r="43" spans="1:17" s="47" customFormat="1" ht="40.5" customHeight="1">
      <c r="A43" s="81" t="s">
        <v>109</v>
      </c>
      <c r="B43" s="42"/>
      <c r="C43" s="42"/>
      <c r="D43" s="43" t="s">
        <v>110</v>
      </c>
      <c r="E43" s="44"/>
      <c r="F43" s="45">
        <f t="shared" si="3"/>
        <v>0</v>
      </c>
      <c r="G43" s="45"/>
      <c r="H43" s="45"/>
      <c r="I43" s="45"/>
      <c r="J43" s="45"/>
      <c r="K43" s="45">
        <f>P43</f>
        <v>0</v>
      </c>
      <c r="L43" s="45"/>
      <c r="M43" s="45"/>
      <c r="N43" s="45"/>
      <c r="O43" s="72"/>
      <c r="P43" s="45"/>
      <c r="Q43" s="46"/>
    </row>
    <row r="44" spans="1:23" s="55" customFormat="1" ht="27">
      <c r="A44" s="48" t="s">
        <v>111</v>
      </c>
      <c r="B44" s="49" t="s">
        <v>31</v>
      </c>
      <c r="C44" s="49" t="s">
        <v>112</v>
      </c>
      <c r="D44" s="50" t="s">
        <v>113</v>
      </c>
      <c r="E44" s="51"/>
      <c r="F44" s="52">
        <f t="shared" si="3"/>
        <v>0</v>
      </c>
      <c r="G44" s="52"/>
      <c r="H44" s="52">
        <f>H45+H46+H48</f>
        <v>0</v>
      </c>
      <c r="I44" s="52"/>
      <c r="J44" s="52"/>
      <c r="K44" s="52">
        <f>P44</f>
        <v>0</v>
      </c>
      <c r="L44" s="52"/>
      <c r="M44" s="52"/>
      <c r="N44" s="52"/>
      <c r="O44" s="52"/>
      <c r="P44" s="52">
        <f>P45+P46+P47</f>
        <v>0</v>
      </c>
      <c r="Q44" s="53"/>
      <c r="W44" s="47"/>
    </row>
    <row r="45" spans="1:23" s="88" customFormat="1" ht="21" customHeight="1">
      <c r="A45" s="82" t="s">
        <v>114</v>
      </c>
      <c r="B45" s="83"/>
      <c r="C45" s="83"/>
      <c r="D45" s="84" t="s">
        <v>115</v>
      </c>
      <c r="E45" s="85"/>
      <c r="F45" s="86">
        <f t="shared" si="3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W45" s="55"/>
    </row>
    <row r="46" spans="1:17" s="88" customFormat="1" ht="15.75" customHeight="1">
      <c r="A46" s="82" t="s">
        <v>116</v>
      </c>
      <c r="B46" s="83" t="s">
        <v>31</v>
      </c>
      <c r="C46" s="83"/>
      <c r="D46" s="84" t="s">
        <v>117</v>
      </c>
      <c r="E46" s="85"/>
      <c r="F46" s="86">
        <f t="shared" si="3"/>
        <v>0</v>
      </c>
      <c r="G46" s="86"/>
      <c r="H46" s="86"/>
      <c r="I46" s="86"/>
      <c r="J46" s="86"/>
      <c r="K46" s="86">
        <f>P46</f>
        <v>0</v>
      </c>
      <c r="L46" s="86"/>
      <c r="M46" s="86"/>
      <c r="N46" s="86"/>
      <c r="O46" s="86"/>
      <c r="P46" s="86"/>
      <c r="Q46" s="87"/>
    </row>
    <row r="47" spans="1:17" s="47" customFormat="1" ht="15" customHeight="1">
      <c r="A47" s="57" t="s">
        <v>118</v>
      </c>
      <c r="B47" s="42" t="s">
        <v>31</v>
      </c>
      <c r="C47" s="42" t="s">
        <v>119</v>
      </c>
      <c r="D47" s="43" t="s">
        <v>120</v>
      </c>
      <c r="E47" s="44"/>
      <c r="F47" s="45">
        <f t="shared" si="3"/>
        <v>0</v>
      </c>
      <c r="G47" s="45"/>
      <c r="H47" s="45">
        <f>H48</f>
        <v>0</v>
      </c>
      <c r="I47" s="45"/>
      <c r="J47" s="45"/>
      <c r="K47" s="45">
        <f>P47</f>
        <v>0</v>
      </c>
      <c r="L47" s="45"/>
      <c r="M47" s="45"/>
      <c r="N47" s="45"/>
      <c r="O47" s="45"/>
      <c r="P47" s="45">
        <f>P48</f>
        <v>0</v>
      </c>
      <c r="Q47" s="46"/>
    </row>
    <row r="48" spans="1:17" s="47" customFormat="1" ht="17.25" customHeight="1">
      <c r="A48" s="57" t="s">
        <v>121</v>
      </c>
      <c r="B48" s="42" t="s">
        <v>31</v>
      </c>
      <c r="C48" s="42" t="s">
        <v>122</v>
      </c>
      <c r="D48" s="43" t="s">
        <v>416</v>
      </c>
      <c r="E48" s="44"/>
      <c r="F48" s="45">
        <f t="shared" si="3"/>
        <v>0</v>
      </c>
      <c r="G48" s="45"/>
      <c r="H48" s="45"/>
      <c r="I48" s="45"/>
      <c r="J48" s="45"/>
      <c r="K48" s="45">
        <f>P48</f>
        <v>0</v>
      </c>
      <c r="L48" s="45"/>
      <c r="M48" s="45"/>
      <c r="N48" s="45"/>
      <c r="O48" s="45"/>
      <c r="P48" s="45"/>
      <c r="Q48" s="46"/>
    </row>
    <row r="49" spans="1:17" s="47" customFormat="1" ht="27" customHeight="1">
      <c r="A49" s="89" t="s">
        <v>123</v>
      </c>
      <c r="B49" s="74" t="s">
        <v>31</v>
      </c>
      <c r="C49" s="42"/>
      <c r="D49" s="75" t="s">
        <v>124</v>
      </c>
      <c r="E49" s="76"/>
      <c r="F49" s="77">
        <f t="shared" si="3"/>
        <v>0</v>
      </c>
      <c r="G49" s="77"/>
      <c r="H49" s="77">
        <f>H50</f>
        <v>0</v>
      </c>
      <c r="I49" s="77"/>
      <c r="J49" s="77"/>
      <c r="K49" s="90">
        <f>P49</f>
        <v>0</v>
      </c>
      <c r="L49" s="45"/>
      <c r="M49" s="45"/>
      <c r="N49" s="45"/>
      <c r="O49" s="77"/>
      <c r="P49" s="77">
        <f>P50</f>
        <v>0</v>
      </c>
      <c r="Q49" s="46"/>
    </row>
    <row r="50" spans="1:17" s="47" customFormat="1" ht="21" customHeight="1">
      <c r="A50" s="91" t="s">
        <v>125</v>
      </c>
      <c r="B50" s="42" t="s">
        <v>31</v>
      </c>
      <c r="C50" s="42"/>
      <c r="D50" s="92" t="s">
        <v>417</v>
      </c>
      <c r="E50" s="44"/>
      <c r="F50" s="45">
        <f t="shared" si="3"/>
        <v>0</v>
      </c>
      <c r="G50" s="45"/>
      <c r="H50" s="45"/>
      <c r="I50" s="45"/>
      <c r="J50" s="45"/>
      <c r="K50" s="45">
        <f>P49</f>
        <v>0</v>
      </c>
      <c r="L50" s="45"/>
      <c r="M50" s="45"/>
      <c r="N50" s="45"/>
      <c r="O50" s="45"/>
      <c r="P50" s="45"/>
      <c r="Q50" s="46"/>
    </row>
    <row r="51" spans="1:17" s="55" customFormat="1" ht="15.75">
      <c r="A51" s="48" t="s">
        <v>126</v>
      </c>
      <c r="B51" s="49" t="s">
        <v>31</v>
      </c>
      <c r="C51" s="49" t="s">
        <v>127</v>
      </c>
      <c r="D51" s="50" t="s">
        <v>128</v>
      </c>
      <c r="E51" s="51"/>
      <c r="F51" s="52">
        <f t="shared" si="3"/>
        <v>48505331.269999996</v>
      </c>
      <c r="G51" s="52"/>
      <c r="H51" s="93">
        <f>H53</f>
        <v>48505331.269999996</v>
      </c>
      <c r="I51" s="93">
        <f>I53</f>
        <v>0</v>
      </c>
      <c r="J51" s="93"/>
      <c r="K51" s="52">
        <f>K53+K78</f>
        <v>43073880.29000001</v>
      </c>
      <c r="L51" s="52"/>
      <c r="M51" s="52"/>
      <c r="N51" s="52"/>
      <c r="O51" s="52"/>
      <c r="P51" s="52">
        <f>P53+P78</f>
        <v>43073880.29000001</v>
      </c>
      <c r="Q51" s="53"/>
    </row>
    <row r="52" ht="12.75" hidden="1">
      <c r="D52" s="94"/>
    </row>
    <row r="53" spans="1:17" s="47" customFormat="1" ht="33" customHeight="1">
      <c r="A53" s="271" t="s">
        <v>129</v>
      </c>
      <c r="B53" s="272" t="s">
        <v>31</v>
      </c>
      <c r="C53" s="272" t="s">
        <v>130</v>
      </c>
      <c r="D53" s="273" t="s">
        <v>131</v>
      </c>
      <c r="E53" s="274"/>
      <c r="F53" s="275">
        <f aca="true" t="shared" si="4" ref="F53:F70">H53</f>
        <v>48505331.269999996</v>
      </c>
      <c r="G53" s="275"/>
      <c r="H53" s="275">
        <f>H54+H57+H68+H71+H78</f>
        <v>48505331.269999996</v>
      </c>
      <c r="I53" s="275"/>
      <c r="J53" s="275"/>
      <c r="K53" s="275">
        <f aca="true" t="shared" si="5" ref="K53:K70">P53</f>
        <v>43083614.760000005</v>
      </c>
      <c r="L53" s="275"/>
      <c r="M53" s="275"/>
      <c r="N53" s="275"/>
      <c r="O53" s="275"/>
      <c r="P53" s="275">
        <f>P54+P57+P68+P71</f>
        <v>43083614.760000005</v>
      </c>
      <c r="Q53" s="46"/>
    </row>
    <row r="54" spans="1:20" s="270" customFormat="1" ht="30.75" customHeight="1">
      <c r="A54" s="252" t="s">
        <v>569</v>
      </c>
      <c r="B54" s="264"/>
      <c r="C54" s="265"/>
      <c r="D54" s="258" t="s">
        <v>567</v>
      </c>
      <c r="E54" s="266"/>
      <c r="F54" s="267">
        <f t="shared" si="4"/>
        <v>2102775</v>
      </c>
      <c r="G54" s="267"/>
      <c r="H54" s="268">
        <f>H55+H56</f>
        <v>2102775</v>
      </c>
      <c r="I54" s="267"/>
      <c r="J54" s="267"/>
      <c r="K54" s="267">
        <f t="shared" si="5"/>
        <v>1816920</v>
      </c>
      <c r="L54" s="267"/>
      <c r="M54" s="267"/>
      <c r="N54" s="267"/>
      <c r="O54" s="267"/>
      <c r="P54" s="268">
        <f>P55+P56</f>
        <v>1816920</v>
      </c>
      <c r="Q54" s="269"/>
      <c r="S54" s="67"/>
      <c r="T54" s="67"/>
    </row>
    <row r="55" spans="1:17" s="47" customFormat="1" ht="51.75" customHeight="1">
      <c r="A55" s="95" t="s">
        <v>458</v>
      </c>
      <c r="B55" s="42" t="s">
        <v>31</v>
      </c>
      <c r="C55" s="42" t="s">
        <v>133</v>
      </c>
      <c r="D55" s="43" t="s">
        <v>457</v>
      </c>
      <c r="E55" s="44"/>
      <c r="F55" s="45">
        <f t="shared" si="4"/>
        <v>1731275</v>
      </c>
      <c r="G55" s="45"/>
      <c r="H55" s="45">
        <v>1731275</v>
      </c>
      <c r="I55" s="45"/>
      <c r="J55" s="45"/>
      <c r="K55" s="45">
        <f t="shared" si="5"/>
        <v>1445420</v>
      </c>
      <c r="L55" s="45"/>
      <c r="M55" s="45"/>
      <c r="N55" s="45"/>
      <c r="O55" s="45"/>
      <c r="P55" s="45">
        <v>1445420</v>
      </c>
      <c r="Q55" s="46"/>
    </row>
    <row r="56" spans="1:17" s="47" customFormat="1" ht="20.25" customHeight="1">
      <c r="A56" s="95" t="s">
        <v>564</v>
      </c>
      <c r="B56" s="42"/>
      <c r="C56" s="42"/>
      <c r="D56" s="43" t="s">
        <v>565</v>
      </c>
      <c r="E56" s="44"/>
      <c r="F56" s="45">
        <f t="shared" si="4"/>
        <v>371500</v>
      </c>
      <c r="G56" s="45"/>
      <c r="H56" s="45">
        <v>371500</v>
      </c>
      <c r="I56" s="45"/>
      <c r="J56" s="45"/>
      <c r="K56" s="45">
        <f t="shared" si="5"/>
        <v>371500</v>
      </c>
      <c r="L56" s="45"/>
      <c r="M56" s="45"/>
      <c r="N56" s="45"/>
      <c r="O56" s="45"/>
      <c r="P56" s="45">
        <v>371500</v>
      </c>
      <c r="Q56" s="46"/>
    </row>
    <row r="57" spans="1:17" s="67" customFormat="1" ht="30" customHeight="1">
      <c r="A57" s="252" t="s">
        <v>568</v>
      </c>
      <c r="B57" s="62"/>
      <c r="C57" s="62"/>
      <c r="D57" s="258" t="s">
        <v>566</v>
      </c>
      <c r="E57" s="64"/>
      <c r="F57" s="65">
        <f t="shared" si="4"/>
        <v>29188343.72</v>
      </c>
      <c r="G57" s="65"/>
      <c r="H57" s="65">
        <f>H58+H59+H60+H61</f>
        <v>29188343.72</v>
      </c>
      <c r="I57" s="65"/>
      <c r="J57" s="65"/>
      <c r="K57" s="65">
        <f t="shared" si="5"/>
        <v>24526220.61</v>
      </c>
      <c r="L57" s="65"/>
      <c r="M57" s="65"/>
      <c r="N57" s="65"/>
      <c r="O57" s="65"/>
      <c r="P57" s="65">
        <f>P58+P59+P60+P61</f>
        <v>24526220.61</v>
      </c>
      <c r="Q57" s="66"/>
    </row>
    <row r="58" spans="1:20" s="47" customFormat="1" ht="74.25" customHeight="1">
      <c r="A58" s="96" t="s">
        <v>134</v>
      </c>
      <c r="B58" s="42"/>
      <c r="C58" s="42"/>
      <c r="D58" s="43" t="s">
        <v>135</v>
      </c>
      <c r="E58" s="44"/>
      <c r="F58" s="45">
        <f t="shared" si="4"/>
        <v>28883750</v>
      </c>
      <c r="G58" s="45"/>
      <c r="H58" s="45">
        <v>28883750</v>
      </c>
      <c r="I58" s="45"/>
      <c r="J58" s="45"/>
      <c r="K58" s="45">
        <f t="shared" si="5"/>
        <v>24221626.89</v>
      </c>
      <c r="L58" s="45"/>
      <c r="M58" s="45"/>
      <c r="N58" s="45"/>
      <c r="O58" s="45"/>
      <c r="P58" s="45">
        <v>24221626.89</v>
      </c>
      <c r="Q58" s="46"/>
      <c r="S58"/>
      <c r="T58"/>
    </row>
    <row r="59" spans="1:20" s="104" customFormat="1" ht="36" customHeight="1" hidden="1">
      <c r="A59" s="97" t="s">
        <v>455</v>
      </c>
      <c r="B59" s="98"/>
      <c r="C59" s="98"/>
      <c r="D59" s="43" t="s">
        <v>454</v>
      </c>
      <c r="E59" s="99"/>
      <c r="F59" s="45">
        <f t="shared" si="4"/>
        <v>0</v>
      </c>
      <c r="G59" s="100"/>
      <c r="H59" s="45"/>
      <c r="I59" s="100"/>
      <c r="J59" s="100"/>
      <c r="K59" s="45">
        <f t="shared" si="5"/>
        <v>0</v>
      </c>
      <c r="L59" s="100"/>
      <c r="M59" s="100"/>
      <c r="N59" s="100"/>
      <c r="O59" s="100"/>
      <c r="P59" s="261"/>
      <c r="Q59" s="101"/>
      <c r="R59" s="102"/>
      <c r="S59" s="103"/>
      <c r="T59" s="103"/>
    </row>
    <row r="60" spans="1:20" s="104" customFormat="1" ht="33" customHeight="1" hidden="1">
      <c r="A60" s="97" t="s">
        <v>482</v>
      </c>
      <c r="B60" s="98"/>
      <c r="C60" s="98"/>
      <c r="D60" s="43" t="s">
        <v>483</v>
      </c>
      <c r="E60" s="99"/>
      <c r="F60" s="45">
        <f t="shared" si="4"/>
        <v>0</v>
      </c>
      <c r="G60" s="100"/>
      <c r="H60" s="45"/>
      <c r="I60" s="100"/>
      <c r="J60" s="100"/>
      <c r="K60" s="45">
        <f t="shared" si="5"/>
        <v>0</v>
      </c>
      <c r="L60" s="100"/>
      <c r="M60" s="100"/>
      <c r="N60" s="100"/>
      <c r="O60" s="100"/>
      <c r="P60" s="100"/>
      <c r="Q60" s="101"/>
      <c r="R60" s="102"/>
      <c r="S60" s="103"/>
      <c r="T60" s="103"/>
    </row>
    <row r="61" spans="1:20" s="104" customFormat="1" ht="26.25" customHeight="1">
      <c r="A61" s="262" t="s">
        <v>136</v>
      </c>
      <c r="B61" s="98"/>
      <c r="C61" s="98"/>
      <c r="D61" s="254" t="s">
        <v>137</v>
      </c>
      <c r="E61" s="255"/>
      <c r="F61" s="256">
        <f t="shared" si="4"/>
        <v>304593.72</v>
      </c>
      <c r="G61" s="257"/>
      <c r="H61" s="256">
        <f>H62+H67+H63+H64+H65+H66</f>
        <v>304593.72</v>
      </c>
      <c r="I61" s="257"/>
      <c r="J61" s="257"/>
      <c r="K61" s="256">
        <f t="shared" si="5"/>
        <v>304593.72</v>
      </c>
      <c r="L61" s="257"/>
      <c r="M61" s="257"/>
      <c r="N61" s="257"/>
      <c r="O61" s="257"/>
      <c r="P61" s="256">
        <f>P62+P67+P63+P64+P65+P66</f>
        <v>304593.72</v>
      </c>
      <c r="Q61" s="101"/>
      <c r="R61" s="102"/>
      <c r="S61" s="103"/>
      <c r="T61" s="103"/>
    </row>
    <row r="62" spans="1:20" s="104" customFormat="1" ht="1.5" customHeight="1" hidden="1">
      <c r="A62" s="95" t="s">
        <v>456</v>
      </c>
      <c r="B62" s="98"/>
      <c r="C62" s="98"/>
      <c r="D62" s="105" t="s">
        <v>137</v>
      </c>
      <c r="E62" s="99"/>
      <c r="F62" s="45">
        <f t="shared" si="4"/>
        <v>0</v>
      </c>
      <c r="G62" s="100"/>
      <c r="H62" s="45"/>
      <c r="I62" s="100"/>
      <c r="J62" s="100"/>
      <c r="K62" s="45">
        <f t="shared" si="5"/>
        <v>0</v>
      </c>
      <c r="L62" s="100"/>
      <c r="M62" s="100"/>
      <c r="N62" s="100"/>
      <c r="O62" s="100"/>
      <c r="P62" s="45"/>
      <c r="Q62" s="101"/>
      <c r="R62" s="102"/>
      <c r="S62" s="103"/>
      <c r="T62" s="103"/>
    </row>
    <row r="63" spans="1:20" s="104" customFormat="1" ht="78" customHeight="1" hidden="1">
      <c r="A63" s="95" t="s">
        <v>576</v>
      </c>
      <c r="B63" s="98"/>
      <c r="C63" s="98"/>
      <c r="D63" s="105" t="s">
        <v>137</v>
      </c>
      <c r="E63" s="99"/>
      <c r="F63" s="45">
        <f t="shared" si="4"/>
        <v>0</v>
      </c>
      <c r="G63" s="100"/>
      <c r="H63" s="45"/>
      <c r="I63" s="100"/>
      <c r="J63" s="100"/>
      <c r="K63" s="45">
        <f t="shared" si="5"/>
        <v>0</v>
      </c>
      <c r="L63" s="100"/>
      <c r="M63" s="100"/>
      <c r="N63" s="100"/>
      <c r="O63" s="100"/>
      <c r="P63" s="45"/>
      <c r="Q63" s="101"/>
      <c r="R63" s="102"/>
      <c r="S63" s="103"/>
      <c r="T63" s="103"/>
    </row>
    <row r="64" spans="1:20" s="104" customFormat="1" ht="53.25" customHeight="1">
      <c r="A64" s="95" t="s">
        <v>479</v>
      </c>
      <c r="B64" s="98"/>
      <c r="C64" s="98"/>
      <c r="D64" s="105" t="s">
        <v>137</v>
      </c>
      <c r="E64" s="99"/>
      <c r="F64" s="45">
        <f t="shared" si="4"/>
        <v>77321</v>
      </c>
      <c r="G64" s="100"/>
      <c r="H64" s="45">
        <v>77321</v>
      </c>
      <c r="I64" s="100"/>
      <c r="J64" s="100"/>
      <c r="K64" s="45">
        <f t="shared" si="5"/>
        <v>77321</v>
      </c>
      <c r="L64" s="100"/>
      <c r="M64" s="100"/>
      <c r="N64" s="100"/>
      <c r="O64" s="100"/>
      <c r="P64" s="45">
        <v>77321</v>
      </c>
      <c r="Q64" s="101"/>
      <c r="R64" s="102"/>
      <c r="S64" s="103"/>
      <c r="T64" s="103"/>
    </row>
    <row r="65" spans="1:20" s="104" customFormat="1" ht="64.5" customHeight="1" hidden="1">
      <c r="A65" s="95" t="s">
        <v>577</v>
      </c>
      <c r="B65" s="98"/>
      <c r="C65" s="98"/>
      <c r="D65" s="105" t="s">
        <v>137</v>
      </c>
      <c r="E65" s="99"/>
      <c r="F65" s="45">
        <f>H65</f>
        <v>0</v>
      </c>
      <c r="G65" s="100"/>
      <c r="H65" s="45"/>
      <c r="I65" s="100"/>
      <c r="J65" s="100"/>
      <c r="K65" s="45">
        <f t="shared" si="5"/>
        <v>0</v>
      </c>
      <c r="L65" s="100"/>
      <c r="M65" s="100"/>
      <c r="N65" s="100"/>
      <c r="O65" s="100"/>
      <c r="P65" s="45"/>
      <c r="Q65" s="101"/>
      <c r="R65" s="102"/>
      <c r="S65" s="103"/>
      <c r="T65" s="103"/>
    </row>
    <row r="66" spans="1:20" s="104" customFormat="1" ht="60" customHeight="1">
      <c r="A66" s="95" t="s">
        <v>578</v>
      </c>
      <c r="B66" s="98"/>
      <c r="C66" s="98"/>
      <c r="D66" s="105" t="s">
        <v>137</v>
      </c>
      <c r="E66" s="99"/>
      <c r="F66" s="45">
        <f>H66</f>
        <v>227272.72</v>
      </c>
      <c r="G66" s="100"/>
      <c r="H66" s="45">
        <v>227272.72</v>
      </c>
      <c r="I66" s="100"/>
      <c r="J66" s="100"/>
      <c r="K66" s="45">
        <f t="shared" si="5"/>
        <v>227272.72</v>
      </c>
      <c r="L66" s="100"/>
      <c r="M66" s="100"/>
      <c r="N66" s="100"/>
      <c r="O66" s="100"/>
      <c r="P66" s="45">
        <v>227272.72</v>
      </c>
      <c r="Q66" s="101"/>
      <c r="R66" s="102"/>
      <c r="S66" s="103"/>
      <c r="T66" s="103"/>
    </row>
    <row r="67" spans="1:20" s="104" customFormat="1" ht="71.25" customHeight="1" hidden="1">
      <c r="A67" s="95" t="s">
        <v>480</v>
      </c>
      <c r="B67" s="98"/>
      <c r="C67" s="98"/>
      <c r="D67" s="105" t="s">
        <v>137</v>
      </c>
      <c r="E67" s="99"/>
      <c r="F67" s="45">
        <f t="shared" si="4"/>
        <v>0</v>
      </c>
      <c r="G67" s="100"/>
      <c r="H67" s="45"/>
      <c r="I67" s="100"/>
      <c r="J67" s="100"/>
      <c r="K67" s="45">
        <f t="shared" si="5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17" s="67" customFormat="1" ht="33.75" customHeight="1">
      <c r="A68" s="252" t="s">
        <v>138</v>
      </c>
      <c r="B68" s="62" t="s">
        <v>31</v>
      </c>
      <c r="C68" s="62" t="s">
        <v>139</v>
      </c>
      <c r="D68" s="258" t="s">
        <v>140</v>
      </c>
      <c r="E68" s="259"/>
      <c r="F68" s="256">
        <f t="shared" si="4"/>
        <v>248284</v>
      </c>
      <c r="G68" s="256"/>
      <c r="H68" s="256">
        <f>SUM(H69+H70)</f>
        <v>248284</v>
      </c>
      <c r="I68" s="256"/>
      <c r="J68" s="256"/>
      <c r="K68" s="256">
        <f t="shared" si="5"/>
        <v>82560.78</v>
      </c>
      <c r="L68" s="256"/>
      <c r="M68" s="256"/>
      <c r="N68" s="256"/>
      <c r="O68" s="256"/>
      <c r="P68" s="256">
        <f>P69+P70</f>
        <v>82560.78</v>
      </c>
      <c r="Q68" s="66"/>
    </row>
    <row r="69" spans="1:17" s="47" customFormat="1" ht="55.5" customHeight="1">
      <c r="A69" s="95" t="s">
        <v>141</v>
      </c>
      <c r="B69" s="42" t="s">
        <v>31</v>
      </c>
      <c r="C69" s="42" t="s">
        <v>142</v>
      </c>
      <c r="D69" s="43" t="s">
        <v>143</v>
      </c>
      <c r="E69" s="44"/>
      <c r="F69" s="45">
        <f t="shared" si="4"/>
        <v>247420</v>
      </c>
      <c r="G69" s="45"/>
      <c r="H69" s="45">
        <v>247420</v>
      </c>
      <c r="I69" s="45"/>
      <c r="J69" s="45"/>
      <c r="K69" s="45">
        <f t="shared" si="5"/>
        <v>82560.78</v>
      </c>
      <c r="L69" s="45"/>
      <c r="M69" s="45"/>
      <c r="N69" s="45"/>
      <c r="O69" s="45"/>
      <c r="P69" s="45">
        <v>82560.78</v>
      </c>
      <c r="Q69" s="46"/>
    </row>
    <row r="70" spans="1:17" s="47" customFormat="1" ht="32.25" customHeight="1">
      <c r="A70" s="95" t="s">
        <v>144</v>
      </c>
      <c r="B70" s="42" t="s">
        <v>31</v>
      </c>
      <c r="C70" s="42" t="s">
        <v>145</v>
      </c>
      <c r="D70" s="43" t="s">
        <v>146</v>
      </c>
      <c r="E70" s="44"/>
      <c r="F70" s="45">
        <f t="shared" si="4"/>
        <v>864</v>
      </c>
      <c r="G70" s="45"/>
      <c r="H70" s="45">
        <v>864</v>
      </c>
      <c r="I70" s="45"/>
      <c r="J70" s="45"/>
      <c r="K70" s="45">
        <f t="shared" si="5"/>
        <v>0</v>
      </c>
      <c r="L70" s="45"/>
      <c r="M70" s="45"/>
      <c r="N70" s="45"/>
      <c r="O70" s="45"/>
      <c r="P70" s="45">
        <v>0</v>
      </c>
      <c r="Q70" s="46"/>
    </row>
    <row r="71" spans="1:17" s="67" customFormat="1" ht="25.5" customHeight="1">
      <c r="A71" s="252" t="s">
        <v>147</v>
      </c>
      <c r="B71" s="62" t="s">
        <v>31</v>
      </c>
      <c r="C71" s="62"/>
      <c r="D71" s="63" t="s">
        <v>148</v>
      </c>
      <c r="E71" s="64"/>
      <c r="F71" s="65">
        <f aca="true" t="shared" si="6" ref="F71:F77">H71</f>
        <v>16965928.55</v>
      </c>
      <c r="G71" s="65">
        <f aca="true" t="shared" si="7" ref="G71:O71">G73+G76</f>
        <v>0</v>
      </c>
      <c r="H71" s="65">
        <f>H72+H76+H77</f>
        <v>16965928.55</v>
      </c>
      <c r="I71" s="65">
        <f t="shared" si="7"/>
        <v>0</v>
      </c>
      <c r="J71" s="65">
        <f t="shared" si="7"/>
        <v>0</v>
      </c>
      <c r="K71" s="65">
        <f>K73+K76+K77</f>
        <v>16657913.370000001</v>
      </c>
      <c r="L71" s="65">
        <f t="shared" si="7"/>
        <v>0</v>
      </c>
      <c r="M71" s="65">
        <f t="shared" si="7"/>
        <v>0</v>
      </c>
      <c r="N71" s="65">
        <f t="shared" si="7"/>
        <v>0</v>
      </c>
      <c r="O71" s="65">
        <f t="shared" si="7"/>
        <v>0</v>
      </c>
      <c r="P71" s="65">
        <f>P73+P76+P77</f>
        <v>16657913.370000001</v>
      </c>
      <c r="Q71" s="66"/>
    </row>
    <row r="72" spans="1:17" s="47" customFormat="1" ht="76.5" customHeight="1">
      <c r="A72" s="95" t="s">
        <v>149</v>
      </c>
      <c r="B72" s="42"/>
      <c r="C72" s="42"/>
      <c r="D72" s="43" t="s">
        <v>150</v>
      </c>
      <c r="E72" s="44"/>
      <c r="F72" s="45">
        <f t="shared" si="6"/>
        <v>9617948.16</v>
      </c>
      <c r="G72" s="45"/>
      <c r="H72" s="45">
        <f>H73+H74</f>
        <v>9617948.16</v>
      </c>
      <c r="I72" s="45"/>
      <c r="J72" s="45"/>
      <c r="K72" s="45">
        <f>P72</f>
        <v>9513995.71</v>
      </c>
      <c r="L72" s="45"/>
      <c r="M72" s="45"/>
      <c r="N72" s="45"/>
      <c r="O72" s="45"/>
      <c r="P72" s="45">
        <f>P73+P74</f>
        <v>9513995.71</v>
      </c>
      <c r="Q72" s="46"/>
    </row>
    <row r="73" spans="1:17" s="47" customFormat="1" ht="87" customHeight="1">
      <c r="A73" s="95" t="s">
        <v>459</v>
      </c>
      <c r="B73" s="42" t="s">
        <v>31</v>
      </c>
      <c r="C73" s="42"/>
      <c r="D73" s="43" t="s">
        <v>150</v>
      </c>
      <c r="E73" s="44"/>
      <c r="F73" s="45">
        <f>H73</f>
        <v>9617948.16</v>
      </c>
      <c r="G73" s="45"/>
      <c r="H73" s="45">
        <v>9617948.16</v>
      </c>
      <c r="I73" s="45"/>
      <c r="J73" s="45"/>
      <c r="K73" s="45">
        <f>P73</f>
        <v>9513995.71</v>
      </c>
      <c r="L73" s="45"/>
      <c r="M73" s="45"/>
      <c r="N73" s="45"/>
      <c r="O73" s="45"/>
      <c r="P73" s="45">
        <v>9513995.71</v>
      </c>
      <c r="Q73" s="46"/>
    </row>
    <row r="74" spans="1:17" s="47" customFormat="1" ht="49.5" customHeight="1">
      <c r="A74" s="95" t="s">
        <v>460</v>
      </c>
      <c r="B74" s="42"/>
      <c r="C74" s="42"/>
      <c r="D74" s="43" t="s">
        <v>150</v>
      </c>
      <c r="E74" s="44"/>
      <c r="F74" s="45">
        <f t="shared" si="6"/>
        <v>0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</row>
    <row r="75" spans="1:17" s="47" customFormat="1" ht="33.75" customHeight="1">
      <c r="A75" s="95" t="s">
        <v>151</v>
      </c>
      <c r="B75" s="42"/>
      <c r="C75" s="42"/>
      <c r="D75" s="258" t="s">
        <v>152</v>
      </c>
      <c r="E75" s="259"/>
      <c r="F75" s="256">
        <f>F76+F77</f>
        <v>7347980.39</v>
      </c>
      <c r="G75" s="256"/>
      <c r="H75" s="256">
        <f>H76+H77</f>
        <v>7347980.39</v>
      </c>
      <c r="I75" s="256"/>
      <c r="J75" s="256"/>
      <c r="K75" s="256">
        <f>K76+K77</f>
        <v>7143917.66</v>
      </c>
      <c r="L75" s="256"/>
      <c r="M75" s="256">
        <f>M76+M77</f>
        <v>0</v>
      </c>
      <c r="N75" s="256"/>
      <c r="O75" s="256"/>
      <c r="P75" s="256">
        <f>P76+P77</f>
        <v>7143917.66</v>
      </c>
      <c r="Q75" s="46"/>
    </row>
    <row r="76" spans="1:17" s="47" customFormat="1" ht="32.25" customHeight="1">
      <c r="A76" s="95" t="s">
        <v>464</v>
      </c>
      <c r="B76" s="42" t="s">
        <v>31</v>
      </c>
      <c r="C76" s="42"/>
      <c r="D76" s="43" t="s">
        <v>152</v>
      </c>
      <c r="E76" s="44"/>
      <c r="F76" s="45">
        <f>H76</f>
        <v>7306580.39</v>
      </c>
      <c r="G76" s="45"/>
      <c r="H76" s="45">
        <v>7306580.39</v>
      </c>
      <c r="I76" s="45"/>
      <c r="J76" s="45"/>
      <c r="K76" s="45">
        <f>P76</f>
        <v>7102517.66</v>
      </c>
      <c r="L76" s="45"/>
      <c r="M76" s="45"/>
      <c r="N76" s="45"/>
      <c r="O76" s="45"/>
      <c r="P76" s="45">
        <v>7102517.66</v>
      </c>
      <c r="Q76" s="46"/>
    </row>
    <row r="77" spans="1:17" s="47" customFormat="1" ht="40.5" customHeight="1">
      <c r="A77" s="95" t="s">
        <v>465</v>
      </c>
      <c r="B77" s="42" t="s">
        <v>31</v>
      </c>
      <c r="C77" s="42"/>
      <c r="D77" s="43" t="s">
        <v>152</v>
      </c>
      <c r="E77" s="44"/>
      <c r="F77" s="45">
        <f t="shared" si="6"/>
        <v>41400</v>
      </c>
      <c r="G77" s="45"/>
      <c r="H77" s="45">
        <v>41400</v>
      </c>
      <c r="I77" s="45"/>
      <c r="J77" s="45"/>
      <c r="K77" s="45">
        <f>P77</f>
        <v>41400</v>
      </c>
      <c r="L77" s="45"/>
      <c r="M77" s="45"/>
      <c r="N77" s="45"/>
      <c r="O77" s="45"/>
      <c r="P77" s="45">
        <v>41400</v>
      </c>
      <c r="Q77" s="46"/>
    </row>
    <row r="78" spans="1:17" s="47" customFormat="1" ht="56.25" customHeight="1">
      <c r="A78" s="95" t="s">
        <v>132</v>
      </c>
      <c r="B78" s="42" t="s">
        <v>31</v>
      </c>
      <c r="C78" s="42"/>
      <c r="D78" s="43" t="s">
        <v>481</v>
      </c>
      <c r="E78" s="44"/>
      <c r="F78" s="45"/>
      <c r="G78" s="45"/>
      <c r="H78" s="45"/>
      <c r="I78" s="45"/>
      <c r="J78" s="45"/>
      <c r="K78" s="45">
        <f>P78</f>
        <v>-9734.47</v>
      </c>
      <c r="L78" s="45"/>
      <c r="M78" s="45"/>
      <c r="N78" s="45"/>
      <c r="O78" s="45"/>
      <c r="P78" s="45">
        <v>-9734.47</v>
      </c>
      <c r="Q78" s="46"/>
    </row>
    <row r="79" spans="1:17" s="47" customFormat="1" ht="34.5" customHeight="1">
      <c r="A79" s="95" t="s">
        <v>153</v>
      </c>
      <c r="B79" s="42" t="s">
        <v>31</v>
      </c>
      <c r="C79" s="42"/>
      <c r="D79" s="43" t="s">
        <v>154</v>
      </c>
      <c r="E79" s="44"/>
      <c r="F79" s="45">
        <f>H79</f>
        <v>0</v>
      </c>
      <c r="G79" s="45"/>
      <c r="H79" s="45">
        <v>0</v>
      </c>
      <c r="I79" s="45"/>
      <c r="J79" s="45"/>
      <c r="K79" s="45">
        <f>P79</f>
        <v>0</v>
      </c>
      <c r="L79" s="45"/>
      <c r="M79" s="45"/>
      <c r="N79" s="45"/>
      <c r="O79" s="45"/>
      <c r="P79" s="45">
        <v>0</v>
      </c>
      <c r="Q79" s="46"/>
    </row>
    <row r="80" spans="1:17" s="47" customFormat="1" ht="15.75">
      <c r="A80" s="57" t="s">
        <v>155</v>
      </c>
      <c r="B80" s="42" t="s">
        <v>41</v>
      </c>
      <c r="C80" s="42" t="s">
        <v>156</v>
      </c>
      <c r="D80" s="43" t="s">
        <v>157</v>
      </c>
      <c r="E80" s="44"/>
      <c r="F80" s="45">
        <f>H80</f>
        <v>48505331.269999996</v>
      </c>
      <c r="G80" s="45"/>
      <c r="H80" s="45">
        <f>H51</f>
        <v>48505331.269999996</v>
      </c>
      <c r="I80" s="45"/>
      <c r="J80" s="45"/>
      <c r="K80" s="45">
        <f>P80</f>
        <v>43073880.29000001</v>
      </c>
      <c r="L80" s="45"/>
      <c r="M80" s="45"/>
      <c r="N80" s="45"/>
      <c r="O80" s="45"/>
      <c r="P80" s="45">
        <f>P51</f>
        <v>43073880.29000001</v>
      </c>
      <c r="Q80" s="46"/>
    </row>
    <row r="81" spans="1:17" s="47" customFormat="1" ht="15.75">
      <c r="A81" s="57" t="s">
        <v>158</v>
      </c>
      <c r="B81" s="42" t="s">
        <v>159</v>
      </c>
      <c r="C81" s="42" t="s">
        <v>160</v>
      </c>
      <c r="D81" s="106"/>
      <c r="E81" s="44"/>
      <c r="F81" s="45">
        <f>F80</f>
        <v>48505331.269999996</v>
      </c>
      <c r="G81" s="45"/>
      <c r="H81" s="45">
        <f>H80</f>
        <v>48505331.269999996</v>
      </c>
      <c r="I81" s="45"/>
      <c r="J81" s="45"/>
      <c r="K81" s="45">
        <f>K80</f>
        <v>43073880.29000001</v>
      </c>
      <c r="L81" s="45"/>
      <c r="M81" s="45"/>
      <c r="N81" s="45"/>
      <c r="O81" s="45"/>
      <c r="P81" s="45">
        <f>P80</f>
        <v>43073880.29000001</v>
      </c>
      <c r="Q81" s="46"/>
    </row>
    <row r="82" spans="1:17" ht="12.75">
      <c r="A82" s="107"/>
      <c r="B82" s="106"/>
      <c r="C82" s="106"/>
      <c r="E82" s="108"/>
      <c r="F82" s="108"/>
      <c r="G82" s="108"/>
      <c r="H82" s="108"/>
      <c r="I82" s="108"/>
      <c r="J82" s="108"/>
      <c r="K82" s="109"/>
      <c r="L82" s="109"/>
      <c r="M82" s="109"/>
      <c r="N82" s="109"/>
      <c r="O82" s="109"/>
      <c r="P82" s="110"/>
      <c r="Q82" s="109"/>
    </row>
    <row r="83" ht="12.75">
      <c r="P83" s="111"/>
    </row>
    <row r="84" ht="12.75">
      <c r="P84" s="111"/>
    </row>
    <row r="85" spans="16:19" ht="12.75">
      <c r="P85" s="111"/>
      <c r="S85" s="111"/>
    </row>
    <row r="86" spans="16:19" ht="12.75">
      <c r="P86" s="111"/>
      <c r="S86" s="111"/>
    </row>
    <row r="87" spans="16:19" ht="12.75">
      <c r="P87" s="111"/>
      <c r="S87" s="111"/>
    </row>
    <row r="88" spans="16:19" ht="12.75">
      <c r="P88" s="111"/>
      <c r="S88" s="111"/>
    </row>
    <row r="91" ht="12.75">
      <c r="P91" s="111"/>
    </row>
    <row r="95" ht="12.75">
      <c r="P95" s="111"/>
    </row>
    <row r="96" ht="12.75">
      <c r="P96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5"/>
  <sheetViews>
    <sheetView zoomScale="80" zoomScaleNormal="80" zoomScaleSheetLayoutView="100" zoomScalePageLayoutView="0" workbookViewId="0" topLeftCell="A1">
      <selection activeCell="S192" sqref="S192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611</v>
      </c>
      <c r="O3" s="121"/>
      <c r="P3" s="122"/>
      <c r="Q3" s="122"/>
      <c r="R3" s="122"/>
      <c r="S3" s="47"/>
    </row>
    <row r="4" spans="1:20" s="6" customFormat="1" ht="20.25" customHeight="1">
      <c r="A4" s="282" t="s">
        <v>13</v>
      </c>
      <c r="B4" s="283" t="s">
        <v>14</v>
      </c>
      <c r="C4" s="283" t="s">
        <v>15</v>
      </c>
      <c r="D4" s="283" t="s">
        <v>163</v>
      </c>
      <c r="E4" s="284" t="s">
        <v>17</v>
      </c>
      <c r="F4" s="284"/>
      <c r="G4" s="284"/>
      <c r="H4" s="284"/>
      <c r="I4" s="284"/>
      <c r="J4" s="284"/>
      <c r="K4" s="284"/>
      <c r="L4" s="284"/>
      <c r="M4" s="285"/>
      <c r="N4" s="285"/>
      <c r="O4" s="285"/>
      <c r="P4" s="285"/>
      <c r="Q4" s="285"/>
      <c r="R4" s="285"/>
      <c r="S4" s="285"/>
      <c r="T4" s="285"/>
    </row>
    <row r="5" spans="1:25" s="6" customFormat="1" ht="204.75" customHeight="1">
      <c r="A5" s="282"/>
      <c r="B5" s="283"/>
      <c r="C5" s="283"/>
      <c r="D5" s="28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F10+F36+F43+F61+F94+F178+F195+F172</f>
        <v>58943305.35</v>
      </c>
      <c r="G7" s="137"/>
      <c r="H7" s="137"/>
      <c r="I7" s="137"/>
      <c r="J7" s="137"/>
      <c r="K7" s="137">
        <f>K10+K36+K43+K61+K94+K178+K195+K172</f>
        <v>58943305.35</v>
      </c>
      <c r="L7" s="137"/>
      <c r="M7" s="137"/>
      <c r="N7" s="137">
        <f>N10+N36+N43+N61+N94+N178+N195+N172</f>
        <v>48538244.010000005</v>
      </c>
      <c r="O7" s="137"/>
      <c r="P7" s="137"/>
      <c r="Q7" s="137"/>
      <c r="R7" s="137"/>
      <c r="S7" s="137">
        <f>S10+S36+S43+S61+S94+S178+S195+S172</f>
        <v>48538244.010000005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F56+F60+F80+F86+F125+F128+F131+F134+F144+F162+F120+F171+F105+F137+F186+F152+F146+F77++F101+F107+F114+F142+F185+F71+F73+F82+F108+F110+F112</f>
        <v>54268679.730000004</v>
      </c>
      <c r="G8" s="146" t="e">
        <f>G56+G60+G80+G86+G125+G128+G131+G134+G144+#REF!+G162+G120+G171+#REF!+G105+G137+G186+#REF!+G152+#REF!+G146+#REF!</f>
        <v>#REF!</v>
      </c>
      <c r="H8" s="146" t="e">
        <f>H56+H60+H80+H86+H125+H128+H131+H134+H144+#REF!+H162+H120+H171+#REF!+H105+H137+H186+#REF!+H152+#REF!+H146+#REF!</f>
        <v>#REF!</v>
      </c>
      <c r="I8" s="146" t="e">
        <f>I56+I60+I80+I86+I125+I128+I131+I134+I144+#REF!+I162+I120+I171+#REF!+I105+I137+I186+#REF!+I152+#REF!+I146+#REF!</f>
        <v>#REF!</v>
      </c>
      <c r="J8" s="146"/>
      <c r="K8" s="146">
        <f>K56+K60+K80+K86+K125+K128+K131+K134+K144+K162+K120+K171+K105+K137+K186+K152+K146+K77++K101+K107+K114+K142+K185+K71+K73+K82+K108+K110+K112+K53+K115+K166+K183+K189+K204+K138</f>
        <v>56360130.150000006</v>
      </c>
      <c r="L8" s="146"/>
      <c r="M8" s="146"/>
      <c r="N8" s="146">
        <f>N56+N60+N80+N86+N125+N128+N131+N134+N144+N162+N120+N171+N105+N137+N186+N152+N146+N77++N101+N107+N114+N142+N185+N71+N73+N82+N108+N110+N112</f>
        <v>45268940.260000005</v>
      </c>
      <c r="O8" s="146" t="e">
        <f>O56+O60+O80+O86+O125+O128+O131+O134+O144+#REF!+O162+O120+O171+#REF!+O105+O137+#REF!+O186+#REF!+O146</f>
        <v>#REF!</v>
      </c>
      <c r="P8" s="146" t="e">
        <f>P56+P60+P80+P86+P125+P128+P131+P134+P144+#REF!+P162+P120+P171+#REF!+P105+P137+#REF!+P186+#REF!+P146</f>
        <v>#REF!</v>
      </c>
      <c r="Q8" s="146" t="e">
        <f>Q56+Q60+Q80+Q86+Q125+Q128+Q131+Q134+Q144+#REF!+Q162+Q120+Q171+#REF!+Q105+Q137+#REF!+Q186+#REF!+Q146</f>
        <v>#REF!</v>
      </c>
      <c r="R8" s="146"/>
      <c r="S8" s="146">
        <f>S56+S60+S80+S86+S125+S128+S131+S134+S144+S162+S120+S171+S105+S137+S186+S152+S146+S77++S101+S107+S114+S142+S185+S71+S73+S82+S108+S110+S112</f>
        <v>45268940.260000005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F14+F18+F28+F29+F32+F37+F93+F183+F202+F35+F149</f>
        <v>2003741</v>
      </c>
      <c r="G9" s="146"/>
      <c r="H9" s="146"/>
      <c r="I9" s="146"/>
      <c r="J9" s="146"/>
      <c r="K9" s="146">
        <f>K14+K18+K28+K29+K32+K37+K93+K183+K202+K35+K149</f>
        <v>2003741</v>
      </c>
      <c r="L9" s="146"/>
      <c r="M9" s="146"/>
      <c r="N9" s="146" t="e">
        <f>N14+N18+N28+N29+N32+N37+N93+N183+N202+N35+#REF!+N149</f>
        <v>#REF!</v>
      </c>
      <c r="O9" s="146"/>
      <c r="P9" s="146"/>
      <c r="Q9" s="146"/>
      <c r="R9" s="146"/>
      <c r="S9" s="146" t="e">
        <f>S14+S18+S28+S29+S32+S37+S93+S183+S202+S35+#REF!+S149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26">K10</f>
        <v>66196</v>
      </c>
      <c r="G10" s="155"/>
      <c r="H10" s="155"/>
      <c r="I10" s="155"/>
      <c r="J10" s="155"/>
      <c r="K10" s="155">
        <f>K11+K15+K19</f>
        <v>66196</v>
      </c>
      <c r="L10" s="155"/>
      <c r="M10" s="155"/>
      <c r="N10" s="155">
        <f aca="true" t="shared" si="1" ref="N10:N26">S10</f>
        <v>48432</v>
      </c>
      <c r="O10" s="155"/>
      <c r="P10" s="155"/>
      <c r="Q10" s="155"/>
      <c r="R10" s="155"/>
      <c r="S10" s="155">
        <f>S11+S15+S19</f>
        <v>48432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13932</v>
      </c>
      <c r="G11" s="161"/>
      <c r="H11" s="161"/>
      <c r="I11" s="161"/>
      <c r="J11" s="161"/>
      <c r="K11" s="161">
        <f>K12</f>
        <v>13932</v>
      </c>
      <c r="L11" s="161"/>
      <c r="M11" s="161"/>
      <c r="N11" s="161">
        <f t="shared" si="1"/>
        <v>13932</v>
      </c>
      <c r="O11" s="161"/>
      <c r="P11" s="161"/>
      <c r="Q11" s="161"/>
      <c r="R11" s="161"/>
      <c r="S11" s="161">
        <f>S12</f>
        <v>13932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13932</v>
      </c>
      <c r="G12" s="146"/>
      <c r="H12" s="146"/>
      <c r="I12" s="146"/>
      <c r="J12" s="146"/>
      <c r="K12" s="146">
        <f>K14</f>
        <v>13932</v>
      </c>
      <c r="L12" s="146"/>
      <c r="M12" s="146"/>
      <c r="N12" s="146">
        <f t="shared" si="1"/>
        <v>13932</v>
      </c>
      <c r="O12" s="146"/>
      <c r="P12" s="146"/>
      <c r="Q12" s="146"/>
      <c r="R12" s="146"/>
      <c r="S12" s="146">
        <f>S14</f>
        <v>13932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13932</v>
      </c>
      <c r="G13" s="146"/>
      <c r="H13" s="146"/>
      <c r="I13" s="146"/>
      <c r="J13" s="146"/>
      <c r="K13" s="146">
        <f>K14</f>
        <v>13932</v>
      </c>
      <c r="L13" s="146"/>
      <c r="M13" s="146"/>
      <c r="N13" s="146">
        <f t="shared" si="1"/>
        <v>13932</v>
      </c>
      <c r="O13" s="146"/>
      <c r="P13" s="146"/>
      <c r="Q13" s="146"/>
      <c r="R13" s="146"/>
      <c r="S13" s="146">
        <f>S14</f>
        <v>13932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13932</v>
      </c>
      <c r="G14" s="146"/>
      <c r="H14" s="146"/>
      <c r="I14" s="146"/>
      <c r="J14" s="146"/>
      <c r="K14" s="146">
        <v>13932</v>
      </c>
      <c r="L14" s="146"/>
      <c r="M14" s="146"/>
      <c r="N14" s="146">
        <f t="shared" si="1"/>
        <v>13932</v>
      </c>
      <c r="O14" s="146"/>
      <c r="P14" s="146"/>
      <c r="Q14" s="146"/>
      <c r="R14" s="146"/>
      <c r="S14" s="146">
        <v>13932</v>
      </c>
      <c r="T14" s="46"/>
      <c r="W14"/>
    </row>
    <row r="15" spans="1:22" s="126" customFormat="1" ht="16.5">
      <c r="A15" s="158" t="s">
        <v>191</v>
      </c>
      <c r="B15" s="149" t="s">
        <v>168</v>
      </c>
      <c r="C15" s="149"/>
      <c r="D15" s="159" t="s">
        <v>192</v>
      </c>
      <c r="E15" s="160"/>
      <c r="F15" s="161">
        <f t="shared" si="0"/>
        <v>10000</v>
      </c>
      <c r="G15" s="161"/>
      <c r="H15" s="161"/>
      <c r="I15" s="161"/>
      <c r="J15" s="161"/>
      <c r="K15" s="161">
        <f>K16</f>
        <v>10000</v>
      </c>
      <c r="L15" s="161"/>
      <c r="M15" s="161"/>
      <c r="N15" s="161">
        <f t="shared" si="1"/>
        <v>0</v>
      </c>
      <c r="O15" s="161"/>
      <c r="P15" s="161"/>
      <c r="Q15" s="161"/>
      <c r="R15" s="161"/>
      <c r="S15" s="161">
        <f>S16</f>
        <v>0</v>
      </c>
      <c r="T15" s="46"/>
      <c r="V15"/>
    </row>
    <row r="16" spans="1:20" s="126" customFormat="1" ht="16.5">
      <c r="A16" s="148" t="s">
        <v>193</v>
      </c>
      <c r="B16" s="149" t="s">
        <v>168</v>
      </c>
      <c r="C16" s="149"/>
      <c r="D16" s="144" t="s">
        <v>194</v>
      </c>
      <c r="E16" s="150"/>
      <c r="F16" s="146">
        <f t="shared" si="0"/>
        <v>10000</v>
      </c>
      <c r="G16" s="146"/>
      <c r="H16" s="146"/>
      <c r="I16" s="146"/>
      <c r="J16" s="146"/>
      <c r="K16" s="146">
        <f>K17</f>
        <v>10000</v>
      </c>
      <c r="L16" s="146"/>
      <c r="M16" s="146"/>
      <c r="N16" s="146">
        <f t="shared" si="1"/>
        <v>0</v>
      </c>
      <c r="O16" s="146"/>
      <c r="P16" s="146"/>
      <c r="Q16" s="146"/>
      <c r="R16" s="146"/>
      <c r="S16" s="146">
        <f>S17</f>
        <v>0</v>
      </c>
      <c r="T16" s="46"/>
    </row>
    <row r="17" spans="1:20" s="126" customFormat="1" ht="16.5">
      <c r="A17" s="148" t="s">
        <v>191</v>
      </c>
      <c r="B17" s="149" t="s">
        <v>168</v>
      </c>
      <c r="C17" s="149" t="s">
        <v>195</v>
      </c>
      <c r="D17" s="144" t="s">
        <v>196</v>
      </c>
      <c r="E17" s="150"/>
      <c r="F17" s="146">
        <f t="shared" si="0"/>
        <v>10000</v>
      </c>
      <c r="G17" s="146"/>
      <c r="H17" s="146"/>
      <c r="I17" s="146"/>
      <c r="J17" s="146"/>
      <c r="K17" s="146">
        <f>K18</f>
        <v>10000</v>
      </c>
      <c r="L17" s="146"/>
      <c r="M17" s="146"/>
      <c r="N17" s="146">
        <f t="shared" si="1"/>
        <v>0</v>
      </c>
      <c r="O17" s="146"/>
      <c r="P17" s="146"/>
      <c r="Q17" s="146"/>
      <c r="R17" s="146"/>
      <c r="S17" s="146">
        <f>S18</f>
        <v>0</v>
      </c>
      <c r="T17" s="46"/>
    </row>
    <row r="18" spans="1:20" s="126" customFormat="1" ht="16.5">
      <c r="A18" s="148" t="s">
        <v>197</v>
      </c>
      <c r="B18" s="149" t="s">
        <v>168</v>
      </c>
      <c r="C18" s="149" t="s">
        <v>198</v>
      </c>
      <c r="D18" s="144" t="s">
        <v>484</v>
      </c>
      <c r="E18" s="150"/>
      <c r="F18" s="146">
        <f t="shared" si="0"/>
        <v>10000</v>
      </c>
      <c r="G18" s="146"/>
      <c r="H18" s="146"/>
      <c r="I18" s="146"/>
      <c r="J18" s="146"/>
      <c r="K18" s="146">
        <v>10000</v>
      </c>
      <c r="L18" s="146"/>
      <c r="M18" s="146"/>
      <c r="N18" s="146">
        <f t="shared" si="1"/>
        <v>0</v>
      </c>
      <c r="O18" s="146"/>
      <c r="P18" s="146"/>
      <c r="Q18" s="146"/>
      <c r="R18" s="146"/>
      <c r="S18" s="146">
        <v>0</v>
      </c>
      <c r="T18" s="46"/>
    </row>
    <row r="19" spans="1:20" s="126" customFormat="1" ht="16.5">
      <c r="A19" s="162" t="s">
        <v>199</v>
      </c>
      <c r="B19" s="149" t="s">
        <v>168</v>
      </c>
      <c r="C19" s="149" t="s">
        <v>200</v>
      </c>
      <c r="D19" s="159" t="s">
        <v>201</v>
      </c>
      <c r="E19" s="160"/>
      <c r="F19" s="161">
        <f t="shared" si="0"/>
        <v>42264</v>
      </c>
      <c r="G19" s="161"/>
      <c r="H19" s="161"/>
      <c r="I19" s="161"/>
      <c r="J19" s="161"/>
      <c r="K19" s="161">
        <f>K20</f>
        <v>42264</v>
      </c>
      <c r="L19" s="161"/>
      <c r="M19" s="161"/>
      <c r="N19" s="161">
        <f t="shared" si="1"/>
        <v>34500</v>
      </c>
      <c r="O19" s="161"/>
      <c r="P19" s="161"/>
      <c r="Q19" s="161"/>
      <c r="R19" s="161"/>
      <c r="S19" s="161">
        <f>S20</f>
        <v>34500</v>
      </c>
      <c r="T19" s="46"/>
    </row>
    <row r="20" spans="1:20" s="126" customFormat="1" ht="16.5" hidden="1">
      <c r="A20" s="148" t="s">
        <v>177</v>
      </c>
      <c r="B20" s="149" t="s">
        <v>168</v>
      </c>
      <c r="C20" s="149" t="s">
        <v>202</v>
      </c>
      <c r="D20" s="144" t="s">
        <v>203</v>
      </c>
      <c r="E20" s="150"/>
      <c r="F20" s="146">
        <f t="shared" si="0"/>
        <v>42264</v>
      </c>
      <c r="G20" s="146"/>
      <c r="H20" s="146"/>
      <c r="I20" s="146"/>
      <c r="J20" s="146"/>
      <c r="K20" s="146">
        <f>K26+K31+K33</f>
        <v>42264</v>
      </c>
      <c r="L20" s="146"/>
      <c r="M20" s="146"/>
      <c r="N20" s="146">
        <f t="shared" si="1"/>
        <v>34500</v>
      </c>
      <c r="O20" s="146"/>
      <c r="P20" s="146"/>
      <c r="Q20" s="146"/>
      <c r="R20" s="146"/>
      <c r="S20" s="146">
        <f>S21+S24+S33</f>
        <v>34500</v>
      </c>
      <c r="T20" s="46"/>
    </row>
    <row r="21" spans="1:27" s="126" customFormat="1" ht="18.75" customHeight="1" hidden="1">
      <c r="A21" s="148" t="s">
        <v>204</v>
      </c>
      <c r="B21" s="149" t="s">
        <v>168</v>
      </c>
      <c r="C21" s="149" t="s">
        <v>205</v>
      </c>
      <c r="D21" s="144" t="s">
        <v>206</v>
      </c>
      <c r="E21" s="150"/>
      <c r="F21" s="146">
        <f t="shared" si="0"/>
        <v>0</v>
      </c>
      <c r="G21" s="146"/>
      <c r="H21" s="146"/>
      <c r="I21" s="146"/>
      <c r="J21" s="146" t="s">
        <v>207</v>
      </c>
      <c r="K21" s="146">
        <f>K22+K23</f>
        <v>0</v>
      </c>
      <c r="L21" s="146"/>
      <c r="M21" s="146"/>
      <c r="N21" s="146">
        <f t="shared" si="1"/>
        <v>0</v>
      </c>
      <c r="O21" s="146"/>
      <c r="P21" s="146"/>
      <c r="Q21" s="146"/>
      <c r="R21" s="146" t="s">
        <v>207</v>
      </c>
      <c r="S21" s="146">
        <f>S22+S23</f>
        <v>0</v>
      </c>
      <c r="T21" s="46"/>
      <c r="X21"/>
      <c r="Y21"/>
      <c r="Z21"/>
      <c r="AA21"/>
    </row>
    <row r="22" spans="1:28" s="126" customFormat="1" ht="16.5" hidden="1">
      <c r="A22" s="148" t="s">
        <v>178</v>
      </c>
      <c r="B22" s="149" t="s">
        <v>168</v>
      </c>
      <c r="C22" s="149" t="s">
        <v>208</v>
      </c>
      <c r="D22" s="144" t="s">
        <v>209</v>
      </c>
      <c r="E22" s="163"/>
      <c r="F22" s="146">
        <f t="shared" si="0"/>
        <v>0</v>
      </c>
      <c r="G22" s="146"/>
      <c r="H22" s="146"/>
      <c r="I22" s="146"/>
      <c r="J22" s="146"/>
      <c r="K22" s="146">
        <v>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f>S28</f>
        <v>0</v>
      </c>
      <c r="T22" s="46"/>
      <c r="V22"/>
      <c r="X22"/>
      <c r="Z22"/>
      <c r="AA22"/>
      <c r="AB22"/>
    </row>
    <row r="23" spans="1:28" s="126" customFormat="1" ht="18" customHeight="1" hidden="1">
      <c r="A23" s="148" t="s">
        <v>179</v>
      </c>
      <c r="B23" s="149" t="s">
        <v>168</v>
      </c>
      <c r="C23" s="149" t="s">
        <v>210</v>
      </c>
      <c r="D23" s="144" t="s">
        <v>211</v>
      </c>
      <c r="E23" s="150"/>
      <c r="F23" s="146">
        <f t="shared" si="0"/>
        <v>0</v>
      </c>
      <c r="G23" s="146"/>
      <c r="H23" s="146"/>
      <c r="I23" s="146"/>
      <c r="J23" s="146"/>
      <c r="K23" s="146">
        <v>0</v>
      </c>
      <c r="L23" s="146"/>
      <c r="M23" s="146"/>
      <c r="N23" s="146">
        <f t="shared" si="1"/>
        <v>0</v>
      </c>
      <c r="O23" s="146"/>
      <c r="P23" s="146"/>
      <c r="Q23" s="146"/>
      <c r="R23" s="146"/>
      <c r="S23" s="146">
        <f>S29</f>
        <v>0</v>
      </c>
      <c r="T23" s="46"/>
      <c r="V23"/>
      <c r="Z23"/>
      <c r="AA23"/>
      <c r="AB23"/>
    </row>
    <row r="24" spans="1:28" s="126" customFormat="1" ht="0.75" customHeight="1" hidden="1">
      <c r="A24" s="148" t="s">
        <v>180</v>
      </c>
      <c r="B24" s="149" t="s">
        <v>168</v>
      </c>
      <c r="C24" s="149" t="s">
        <v>212</v>
      </c>
      <c r="D24" s="144" t="s">
        <v>213</v>
      </c>
      <c r="E24" s="150"/>
      <c r="F24" s="146">
        <f t="shared" si="0"/>
        <v>0</v>
      </c>
      <c r="G24" s="146"/>
      <c r="H24" s="146"/>
      <c r="I24" s="146"/>
      <c r="J24" s="146"/>
      <c r="K24" s="146">
        <f>+K25</f>
        <v>0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+S25</f>
        <v>0</v>
      </c>
      <c r="T24" s="46"/>
      <c r="W24"/>
      <c r="X24"/>
      <c r="Z24"/>
      <c r="AA24"/>
      <c r="AB24"/>
    </row>
    <row r="25" spans="1:28" s="126" customFormat="1" ht="16.5" hidden="1">
      <c r="A25" s="148" t="s">
        <v>214</v>
      </c>
      <c r="B25" s="149" t="s">
        <v>168</v>
      </c>
      <c r="C25" s="149" t="s">
        <v>215</v>
      </c>
      <c r="D25" s="144" t="s">
        <v>216</v>
      </c>
      <c r="E25" s="150"/>
      <c r="F25" s="146">
        <f t="shared" si="0"/>
        <v>0</v>
      </c>
      <c r="G25" s="146"/>
      <c r="H25" s="146"/>
      <c r="I25" s="146"/>
      <c r="J25" s="146"/>
      <c r="K25" s="146"/>
      <c r="L25" s="146"/>
      <c r="M25" s="146"/>
      <c r="N25" s="146">
        <f t="shared" si="1"/>
        <v>0</v>
      </c>
      <c r="O25" s="146"/>
      <c r="P25" s="146"/>
      <c r="Q25" s="146"/>
      <c r="R25" s="146"/>
      <c r="S25" s="146">
        <f>S32</f>
        <v>0</v>
      </c>
      <c r="T25" s="46"/>
      <c r="W25"/>
      <c r="X25"/>
      <c r="Z25"/>
      <c r="AA25"/>
      <c r="AB25"/>
    </row>
    <row r="26" spans="1:27" s="126" customFormat="1" ht="105" customHeight="1">
      <c r="A26" s="164" t="s">
        <v>217</v>
      </c>
      <c r="B26" s="149" t="s">
        <v>168</v>
      </c>
      <c r="C26" s="149" t="s">
        <v>218</v>
      </c>
      <c r="D26" s="144" t="s">
        <v>219</v>
      </c>
      <c r="E26" s="150"/>
      <c r="F26" s="146">
        <f t="shared" si="0"/>
        <v>864</v>
      </c>
      <c r="G26" s="146"/>
      <c r="H26" s="146"/>
      <c r="I26" s="146"/>
      <c r="J26" s="146"/>
      <c r="K26" s="146">
        <f>K27</f>
        <v>864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S27</f>
        <v>0</v>
      </c>
      <c r="T26" s="46"/>
      <c r="U26"/>
      <c r="V26"/>
      <c r="W26"/>
      <c r="X26"/>
      <c r="Y26"/>
      <c r="Z26"/>
      <c r="AA26"/>
    </row>
    <row r="27" spans="1:25" s="126" customFormat="1" ht="69.75" customHeight="1">
      <c r="A27" s="148" t="s">
        <v>220</v>
      </c>
      <c r="B27" s="149" t="s">
        <v>168</v>
      </c>
      <c r="C27" s="149"/>
      <c r="D27" s="144" t="s">
        <v>219</v>
      </c>
      <c r="E27" s="150"/>
      <c r="F27" s="146">
        <f>SUM(F28:F29)</f>
        <v>864</v>
      </c>
      <c r="G27" s="146"/>
      <c r="H27" s="146"/>
      <c r="I27" s="146"/>
      <c r="J27" s="146"/>
      <c r="K27" s="146">
        <f>SUM(K28:K29)</f>
        <v>864</v>
      </c>
      <c r="L27" s="146"/>
      <c r="M27" s="146"/>
      <c r="N27" s="146">
        <f>SUM(N28:N29)</f>
        <v>0</v>
      </c>
      <c r="O27" s="146"/>
      <c r="P27" s="146"/>
      <c r="Q27" s="146"/>
      <c r="R27" s="146"/>
      <c r="S27" s="146">
        <f>SUM(S28:S29)</f>
        <v>0</v>
      </c>
      <c r="T27" s="46"/>
      <c r="V27"/>
      <c r="X27"/>
      <c r="Y27"/>
    </row>
    <row r="28" spans="1:25" s="126" customFormat="1" ht="16.5">
      <c r="A28" s="148" t="s">
        <v>178</v>
      </c>
      <c r="B28" s="149" t="s">
        <v>168</v>
      </c>
      <c r="C28" s="149"/>
      <c r="D28" s="144" t="s">
        <v>221</v>
      </c>
      <c r="E28" s="150"/>
      <c r="F28" s="146">
        <f>K28</f>
        <v>603</v>
      </c>
      <c r="G28" s="146"/>
      <c r="H28" s="146"/>
      <c r="I28" s="146"/>
      <c r="J28" s="146"/>
      <c r="K28" s="146">
        <v>603</v>
      </c>
      <c r="L28" s="146"/>
      <c r="M28" s="146"/>
      <c r="N28" s="146">
        <f>S28</f>
        <v>0</v>
      </c>
      <c r="O28" s="146"/>
      <c r="P28" s="146"/>
      <c r="Q28" s="146"/>
      <c r="R28" s="146"/>
      <c r="S28" s="146"/>
      <c r="T28" s="46"/>
      <c r="V28"/>
      <c r="X28"/>
      <c r="Y28"/>
    </row>
    <row r="29" spans="1:25" s="126" customFormat="1" ht="16.5">
      <c r="A29" s="148" t="s">
        <v>179</v>
      </c>
      <c r="B29" s="149" t="s">
        <v>168</v>
      </c>
      <c r="C29" s="149"/>
      <c r="D29" s="144" t="s">
        <v>222</v>
      </c>
      <c r="E29" s="150"/>
      <c r="F29" s="146">
        <f>SUM(K29)</f>
        <v>261</v>
      </c>
      <c r="G29" s="146"/>
      <c r="H29" s="146"/>
      <c r="I29" s="146"/>
      <c r="J29" s="146"/>
      <c r="K29" s="146">
        <v>261</v>
      </c>
      <c r="L29" s="146"/>
      <c r="M29" s="146"/>
      <c r="N29" s="146">
        <f>SUM(S29)</f>
        <v>0</v>
      </c>
      <c r="O29" s="146"/>
      <c r="P29" s="146"/>
      <c r="Q29" s="146"/>
      <c r="R29" s="146"/>
      <c r="S29" s="146"/>
      <c r="T29" s="46"/>
      <c r="V29"/>
      <c r="W29"/>
      <c r="X29"/>
      <c r="Y29"/>
    </row>
    <row r="30" spans="1:20" s="126" customFormat="1" ht="49.5">
      <c r="A30" s="148" t="s">
        <v>223</v>
      </c>
      <c r="B30" s="149" t="s">
        <v>168</v>
      </c>
      <c r="C30" s="149"/>
      <c r="D30" s="144" t="s">
        <v>224</v>
      </c>
      <c r="E30" s="150"/>
      <c r="F30" s="146">
        <f>K30</f>
        <v>0</v>
      </c>
      <c r="G30" s="146"/>
      <c r="H30" s="146"/>
      <c r="I30" s="146"/>
      <c r="J30" s="146"/>
      <c r="K30" s="146">
        <f>K32</f>
        <v>0</v>
      </c>
      <c r="L30" s="146"/>
      <c r="M30" s="146"/>
      <c r="N30" s="146">
        <f>S30</f>
        <v>0</v>
      </c>
      <c r="O30" s="146"/>
      <c r="P30" s="146"/>
      <c r="Q30" s="146"/>
      <c r="R30" s="146"/>
      <c r="S30" s="146">
        <f>S32</f>
        <v>0</v>
      </c>
      <c r="T30" s="46"/>
    </row>
    <row r="31" spans="1:20" s="126" customFormat="1" ht="33">
      <c r="A31" s="165" t="s">
        <v>225</v>
      </c>
      <c r="B31" s="149" t="s">
        <v>168</v>
      </c>
      <c r="C31" s="149"/>
      <c r="D31" s="144" t="s">
        <v>226</v>
      </c>
      <c r="E31" s="150"/>
      <c r="F31" s="146">
        <f>K31</f>
        <v>0</v>
      </c>
      <c r="G31" s="146"/>
      <c r="H31" s="146"/>
      <c r="I31" s="146"/>
      <c r="J31" s="146"/>
      <c r="K31" s="146">
        <f>K32</f>
        <v>0</v>
      </c>
      <c r="L31" s="146"/>
      <c r="M31" s="146"/>
      <c r="N31" s="146">
        <f>S31</f>
        <v>0</v>
      </c>
      <c r="O31" s="146"/>
      <c r="P31" s="146"/>
      <c r="Q31" s="146"/>
      <c r="R31" s="146"/>
      <c r="S31" s="146">
        <f>S32</f>
        <v>0</v>
      </c>
      <c r="T31" s="46"/>
    </row>
    <row r="32" spans="1:20" s="126" customFormat="1" ht="16.5">
      <c r="A32" s="148" t="s">
        <v>227</v>
      </c>
      <c r="B32" s="149" t="s">
        <v>168</v>
      </c>
      <c r="C32" s="149"/>
      <c r="D32" s="144" t="s">
        <v>228</v>
      </c>
      <c r="E32" s="150"/>
      <c r="F32" s="146">
        <f>K32</f>
        <v>0</v>
      </c>
      <c r="G32" s="146"/>
      <c r="H32" s="146"/>
      <c r="I32" s="146"/>
      <c r="J32" s="146"/>
      <c r="K32" s="146"/>
      <c r="L32" s="146"/>
      <c r="M32" s="146"/>
      <c r="N32" s="146">
        <f>S32</f>
        <v>0</v>
      </c>
      <c r="O32" s="146"/>
      <c r="P32" s="146"/>
      <c r="Q32" s="146"/>
      <c r="R32" s="146"/>
      <c r="S32" s="146">
        <v>0</v>
      </c>
      <c r="T32" s="46"/>
    </row>
    <row r="33" spans="1:20" s="126" customFormat="1" ht="31.5">
      <c r="A33" s="166" t="s">
        <v>229</v>
      </c>
      <c r="B33" s="149" t="s">
        <v>168</v>
      </c>
      <c r="C33" s="149"/>
      <c r="D33" s="144" t="s">
        <v>230</v>
      </c>
      <c r="E33" s="150"/>
      <c r="F33" s="146">
        <f>F34</f>
        <v>41400</v>
      </c>
      <c r="G33" s="146"/>
      <c r="H33" s="146"/>
      <c r="I33" s="146"/>
      <c r="J33" s="146"/>
      <c r="K33" s="146">
        <f>K34</f>
        <v>41400</v>
      </c>
      <c r="L33" s="146"/>
      <c r="M33" s="146"/>
      <c r="N33" s="146">
        <f>N34</f>
        <v>34500</v>
      </c>
      <c r="O33" s="146"/>
      <c r="P33" s="146"/>
      <c r="Q33" s="146"/>
      <c r="R33" s="146"/>
      <c r="S33" s="146">
        <f>S34</f>
        <v>34500</v>
      </c>
      <c r="T33" s="46"/>
    </row>
    <row r="34" spans="1:20" s="126" customFormat="1" ht="31.5">
      <c r="A34" s="166" t="s">
        <v>231</v>
      </c>
      <c r="B34" s="149" t="s">
        <v>168</v>
      </c>
      <c r="C34" s="149"/>
      <c r="D34" s="144" t="s">
        <v>232</v>
      </c>
      <c r="E34" s="150"/>
      <c r="F34" s="146">
        <f>F35</f>
        <v>41400</v>
      </c>
      <c r="G34" s="146"/>
      <c r="H34" s="146"/>
      <c r="I34" s="146"/>
      <c r="J34" s="146"/>
      <c r="K34" s="146">
        <f>K35</f>
        <v>41400</v>
      </c>
      <c r="L34" s="146"/>
      <c r="M34" s="146"/>
      <c r="N34" s="146">
        <f>N35</f>
        <v>34500</v>
      </c>
      <c r="O34" s="146"/>
      <c r="P34" s="146"/>
      <c r="Q34" s="146"/>
      <c r="R34" s="146"/>
      <c r="S34" s="146">
        <f>S35</f>
        <v>34500</v>
      </c>
      <c r="T34" s="46"/>
    </row>
    <row r="35" spans="1:20" s="126" customFormat="1" ht="23.25" customHeight="1">
      <c r="A35" s="166" t="s">
        <v>233</v>
      </c>
      <c r="B35" s="149" t="s">
        <v>168</v>
      </c>
      <c r="C35" s="149"/>
      <c r="D35" s="144" t="s">
        <v>234</v>
      </c>
      <c r="E35" s="150"/>
      <c r="F35" s="146">
        <f aca="true" t="shared" si="2" ref="F35:F45">K35</f>
        <v>41400</v>
      </c>
      <c r="G35" s="146"/>
      <c r="H35" s="146"/>
      <c r="I35" s="146"/>
      <c r="J35" s="146"/>
      <c r="K35" s="146">
        <v>41400</v>
      </c>
      <c r="L35" s="146"/>
      <c r="M35" s="146"/>
      <c r="N35" s="146">
        <f>S35</f>
        <v>34500</v>
      </c>
      <c r="O35" s="146"/>
      <c r="P35" s="146"/>
      <c r="Q35" s="146"/>
      <c r="R35" s="146"/>
      <c r="S35" s="146">
        <v>34500</v>
      </c>
      <c r="T35" s="46"/>
    </row>
    <row r="36" spans="1:26" s="157" customFormat="1" ht="18.75">
      <c r="A36" s="151" t="s">
        <v>235</v>
      </c>
      <c r="B36" s="152" t="s">
        <v>168</v>
      </c>
      <c r="C36" s="152" t="s">
        <v>236</v>
      </c>
      <c r="D36" s="153" t="s">
        <v>237</v>
      </c>
      <c r="E36" s="154"/>
      <c r="F36" s="155">
        <f t="shared" si="2"/>
        <v>247420</v>
      </c>
      <c r="G36" s="155"/>
      <c r="H36" s="155"/>
      <c r="I36" s="155"/>
      <c r="J36" s="155"/>
      <c r="K36" s="155">
        <f>K37</f>
        <v>247420</v>
      </c>
      <c r="L36" s="155"/>
      <c r="M36" s="155"/>
      <c r="N36" s="155">
        <f>S36</f>
        <v>82560.78</v>
      </c>
      <c r="O36" s="155"/>
      <c r="P36" s="155"/>
      <c r="Q36" s="155"/>
      <c r="R36" s="155"/>
      <c r="S36" s="155">
        <f>S37</f>
        <v>82560.78</v>
      </c>
      <c r="T36" s="156"/>
      <c r="Z36" s="141"/>
    </row>
    <row r="37" spans="1:20" s="126" customFormat="1" ht="19.5" customHeight="1">
      <c r="A37" s="165" t="s">
        <v>238</v>
      </c>
      <c r="B37" s="149" t="s">
        <v>168</v>
      </c>
      <c r="C37" s="149" t="s">
        <v>239</v>
      </c>
      <c r="D37" s="144" t="s">
        <v>240</v>
      </c>
      <c r="E37" s="150"/>
      <c r="F37" s="146">
        <f t="shared" si="2"/>
        <v>247420</v>
      </c>
      <c r="G37" s="146"/>
      <c r="H37" s="146"/>
      <c r="I37" s="146"/>
      <c r="J37" s="146"/>
      <c r="K37" s="146">
        <f>K38</f>
        <v>247420</v>
      </c>
      <c r="L37" s="146"/>
      <c r="M37" s="146"/>
      <c r="N37" s="146">
        <f>S37</f>
        <v>82560.78</v>
      </c>
      <c r="O37" s="146"/>
      <c r="P37" s="146"/>
      <c r="Q37" s="146"/>
      <c r="R37" s="146" t="s">
        <v>241</v>
      </c>
      <c r="S37" s="146">
        <f>S38</f>
        <v>82560.78</v>
      </c>
      <c r="T37" s="46"/>
    </row>
    <row r="38" spans="1:26" s="126" customFormat="1" ht="50.25" customHeight="1">
      <c r="A38" s="165" t="s">
        <v>242</v>
      </c>
      <c r="B38" s="149" t="s">
        <v>168</v>
      </c>
      <c r="C38" s="149"/>
      <c r="D38" s="144" t="s">
        <v>243</v>
      </c>
      <c r="E38" s="150"/>
      <c r="F38" s="146">
        <f t="shared" si="2"/>
        <v>247420</v>
      </c>
      <c r="G38" s="146"/>
      <c r="H38" s="146"/>
      <c r="I38" s="146"/>
      <c r="J38" s="146"/>
      <c r="K38" s="146">
        <f>K39+K41</f>
        <v>247420</v>
      </c>
      <c r="L38" s="146"/>
      <c r="M38" s="146"/>
      <c r="N38" s="146">
        <f>S38</f>
        <v>82560.78</v>
      </c>
      <c r="O38" s="146"/>
      <c r="P38" s="146"/>
      <c r="Q38" s="146"/>
      <c r="R38" s="146"/>
      <c r="S38" s="146">
        <f>S39+S41</f>
        <v>82560.78</v>
      </c>
      <c r="T38" s="46"/>
      <c r="Z38"/>
    </row>
    <row r="39" spans="1:26" s="126" customFormat="1" ht="19.5" customHeight="1">
      <c r="A39" s="148" t="s">
        <v>244</v>
      </c>
      <c r="B39" s="149" t="s">
        <v>168</v>
      </c>
      <c r="C39" s="149" t="s">
        <v>245</v>
      </c>
      <c r="D39" s="144" t="s">
        <v>246</v>
      </c>
      <c r="E39" s="150"/>
      <c r="F39" s="146">
        <f t="shared" si="2"/>
        <v>190030</v>
      </c>
      <c r="G39" s="146"/>
      <c r="H39" s="146"/>
      <c r="I39" s="146"/>
      <c r="J39" s="146"/>
      <c r="K39" s="146">
        <f>K40</f>
        <v>190030</v>
      </c>
      <c r="L39" s="146"/>
      <c r="M39" s="146"/>
      <c r="N39" s="146">
        <f>N40</f>
        <v>63414</v>
      </c>
      <c r="O39" s="146"/>
      <c r="P39" s="146"/>
      <c r="Q39" s="146"/>
      <c r="R39" s="146"/>
      <c r="S39" s="146">
        <f>S40</f>
        <v>63414</v>
      </c>
      <c r="T39" s="46"/>
      <c r="Z39"/>
    </row>
    <row r="40" spans="1:20" s="126" customFormat="1" ht="16.5">
      <c r="A40" s="148" t="s">
        <v>178</v>
      </c>
      <c r="B40" s="149" t="s">
        <v>168</v>
      </c>
      <c r="C40" s="149" t="s">
        <v>247</v>
      </c>
      <c r="D40" s="144" t="s">
        <v>248</v>
      </c>
      <c r="E40" s="150"/>
      <c r="F40" s="146">
        <f t="shared" si="2"/>
        <v>190030</v>
      </c>
      <c r="G40" s="146"/>
      <c r="H40" s="146"/>
      <c r="I40" s="146"/>
      <c r="J40" s="146"/>
      <c r="K40" s="146">
        <v>190030</v>
      </c>
      <c r="L40" s="146"/>
      <c r="M40" s="146"/>
      <c r="N40" s="146">
        <f aca="true" t="shared" si="3" ref="N40:N45">S40</f>
        <v>63414</v>
      </c>
      <c r="O40" s="146"/>
      <c r="P40" s="146"/>
      <c r="Q40" s="146"/>
      <c r="R40" s="146"/>
      <c r="S40" s="146">
        <v>63414</v>
      </c>
      <c r="T40" s="46"/>
    </row>
    <row r="41" spans="1:20" s="126" customFormat="1" ht="49.5">
      <c r="A41" s="148" t="s">
        <v>249</v>
      </c>
      <c r="B41" s="149" t="s">
        <v>168</v>
      </c>
      <c r="C41" s="149"/>
      <c r="D41" s="144" t="s">
        <v>250</v>
      </c>
      <c r="E41" s="150"/>
      <c r="F41" s="146">
        <f t="shared" si="2"/>
        <v>57390</v>
      </c>
      <c r="G41" s="146"/>
      <c r="H41" s="146"/>
      <c r="I41" s="146"/>
      <c r="J41" s="146"/>
      <c r="K41" s="146">
        <f>K42</f>
        <v>57390</v>
      </c>
      <c r="L41" s="146"/>
      <c r="M41" s="146"/>
      <c r="N41" s="146">
        <f t="shared" si="3"/>
        <v>19146.78</v>
      </c>
      <c r="O41" s="146"/>
      <c r="P41" s="146"/>
      <c r="Q41" s="146"/>
      <c r="R41" s="146"/>
      <c r="S41" s="146">
        <f>S42</f>
        <v>19146.78</v>
      </c>
      <c r="T41" s="46"/>
    </row>
    <row r="42" spans="1:20" s="126" customFormat="1" ht="16.5">
      <c r="A42" s="148" t="s">
        <v>179</v>
      </c>
      <c r="B42" s="149" t="s">
        <v>168</v>
      </c>
      <c r="C42" s="149" t="s">
        <v>251</v>
      </c>
      <c r="D42" s="144" t="s">
        <v>252</v>
      </c>
      <c r="E42" s="150"/>
      <c r="F42" s="146">
        <f t="shared" si="2"/>
        <v>57390</v>
      </c>
      <c r="G42" s="146"/>
      <c r="H42" s="146"/>
      <c r="I42" s="146"/>
      <c r="J42" s="146"/>
      <c r="K42" s="146">
        <v>57390</v>
      </c>
      <c r="L42" s="146"/>
      <c r="M42" s="146"/>
      <c r="N42" s="146">
        <f t="shared" si="3"/>
        <v>19146.78</v>
      </c>
      <c r="O42" s="146"/>
      <c r="P42" s="146"/>
      <c r="Q42" s="146"/>
      <c r="R42" s="146"/>
      <c r="S42" s="146">
        <v>19146.78</v>
      </c>
      <c r="T42" s="46"/>
    </row>
    <row r="43" spans="1:23" s="157" customFormat="1" ht="37.5">
      <c r="A43" s="151" t="s">
        <v>253</v>
      </c>
      <c r="B43" s="152" t="s">
        <v>168</v>
      </c>
      <c r="C43" s="152" t="s">
        <v>254</v>
      </c>
      <c r="D43" s="153" t="s">
        <v>255</v>
      </c>
      <c r="E43" s="154"/>
      <c r="F43" s="155">
        <f>K43</f>
        <v>76690</v>
      </c>
      <c r="G43" s="155"/>
      <c r="H43" s="155"/>
      <c r="I43" s="155"/>
      <c r="J43" s="155"/>
      <c r="K43" s="155">
        <f>K50+K57+K46</f>
        <v>76690</v>
      </c>
      <c r="L43" s="155"/>
      <c r="M43" s="155"/>
      <c r="N43" s="155">
        <f t="shared" si="3"/>
        <v>54480</v>
      </c>
      <c r="O43" s="155"/>
      <c r="P43" s="155"/>
      <c r="Q43" s="155"/>
      <c r="R43" s="155"/>
      <c r="S43" s="155">
        <f>S50+S57+S49</f>
        <v>54480</v>
      </c>
      <c r="T43" s="156"/>
      <c r="V43" s="167"/>
      <c r="W43" s="167"/>
    </row>
    <row r="44" spans="1:23" s="126" customFormat="1" ht="16.5">
      <c r="A44" s="148" t="s">
        <v>177</v>
      </c>
      <c r="B44" s="149" t="s">
        <v>168</v>
      </c>
      <c r="C44" s="149" t="s">
        <v>256</v>
      </c>
      <c r="D44" s="144" t="s">
        <v>257</v>
      </c>
      <c r="E44" s="150"/>
      <c r="F44" s="146">
        <f t="shared" si="2"/>
        <v>76690</v>
      </c>
      <c r="G44" s="146"/>
      <c r="H44" s="146"/>
      <c r="I44" s="146"/>
      <c r="J44" s="146"/>
      <c r="K44" s="146">
        <f>K45</f>
        <v>76690</v>
      </c>
      <c r="L44" s="146"/>
      <c r="M44" s="146"/>
      <c r="N44" s="146">
        <f t="shared" si="3"/>
        <v>54480</v>
      </c>
      <c r="O44" s="146"/>
      <c r="P44" s="146"/>
      <c r="Q44" s="146"/>
      <c r="R44" s="146"/>
      <c r="S44" s="146">
        <f>S45</f>
        <v>54480</v>
      </c>
      <c r="T44" s="46"/>
      <c r="V44" s="67"/>
      <c r="W44" s="67"/>
    </row>
    <row r="45" spans="1:23" s="126" customFormat="1" ht="33">
      <c r="A45" s="148" t="s">
        <v>258</v>
      </c>
      <c r="B45" s="149" t="s">
        <v>168</v>
      </c>
      <c r="C45" s="149" t="s">
        <v>259</v>
      </c>
      <c r="D45" s="144" t="s">
        <v>260</v>
      </c>
      <c r="E45" s="150"/>
      <c r="F45" s="146">
        <f t="shared" si="2"/>
        <v>76690</v>
      </c>
      <c r="G45" s="146"/>
      <c r="H45" s="146"/>
      <c r="I45" s="146"/>
      <c r="J45" s="146"/>
      <c r="K45" s="146">
        <f>K56+K60+K49+K53</f>
        <v>76690</v>
      </c>
      <c r="L45" s="146"/>
      <c r="M45" s="146"/>
      <c r="N45" s="146">
        <f t="shared" si="3"/>
        <v>54480</v>
      </c>
      <c r="O45" s="146"/>
      <c r="P45" s="146"/>
      <c r="Q45" s="146"/>
      <c r="R45" s="146"/>
      <c r="S45" s="146">
        <f>S56+S60+S49+S53</f>
        <v>54480</v>
      </c>
      <c r="T45" s="46"/>
      <c r="V45"/>
      <c r="W45"/>
    </row>
    <row r="46" spans="1:23" s="126" customFormat="1" ht="36" customHeight="1">
      <c r="A46" s="148" t="s">
        <v>563</v>
      </c>
      <c r="B46" s="143" t="s">
        <v>168</v>
      </c>
      <c r="C46" s="143" t="s">
        <v>261</v>
      </c>
      <c r="D46" s="168" t="s">
        <v>432</v>
      </c>
      <c r="E46" s="145"/>
      <c r="F46" s="169">
        <f>F47</f>
        <v>0</v>
      </c>
      <c r="G46" s="169"/>
      <c r="H46" s="169"/>
      <c r="I46" s="169"/>
      <c r="J46" s="169"/>
      <c r="K46" s="169">
        <f>K47</f>
        <v>0</v>
      </c>
      <c r="L46" s="169"/>
      <c r="M46" s="169"/>
      <c r="N46" s="169">
        <f>N47</f>
        <v>0</v>
      </c>
      <c r="O46" s="169"/>
      <c r="P46" s="169"/>
      <c r="Q46" s="169"/>
      <c r="R46" s="169"/>
      <c r="S46" s="169">
        <f>S47</f>
        <v>0</v>
      </c>
      <c r="T46" s="46"/>
      <c r="V46"/>
      <c r="W46"/>
    </row>
    <row r="47" spans="1:23" s="126" customFormat="1" ht="17.25" customHeight="1">
      <c r="A47" s="148" t="s">
        <v>436</v>
      </c>
      <c r="B47" s="149" t="s">
        <v>168</v>
      </c>
      <c r="C47" s="149"/>
      <c r="D47" s="144" t="s">
        <v>433</v>
      </c>
      <c r="E47" s="150"/>
      <c r="F47" s="146">
        <f>F48</f>
        <v>0</v>
      </c>
      <c r="G47" s="146"/>
      <c r="H47" s="146"/>
      <c r="I47" s="146"/>
      <c r="J47" s="146"/>
      <c r="K47" s="146">
        <f>K48</f>
        <v>0</v>
      </c>
      <c r="L47" s="146"/>
      <c r="M47" s="146"/>
      <c r="N47" s="146">
        <f>N48</f>
        <v>0</v>
      </c>
      <c r="O47" s="146"/>
      <c r="P47" s="146"/>
      <c r="Q47" s="146"/>
      <c r="R47" s="146"/>
      <c r="S47" s="146">
        <f>S48</f>
        <v>0</v>
      </c>
      <c r="T47" s="46"/>
      <c r="V47"/>
      <c r="W47"/>
    </row>
    <row r="48" spans="1:23" s="126" customFormat="1" ht="16.5">
      <c r="A48" s="179" t="s">
        <v>315</v>
      </c>
      <c r="B48" s="149" t="s">
        <v>168</v>
      </c>
      <c r="C48" s="149"/>
      <c r="D48" s="144" t="s">
        <v>434</v>
      </c>
      <c r="E48" s="150"/>
      <c r="F48" s="146">
        <f>F49</f>
        <v>0</v>
      </c>
      <c r="G48" s="146"/>
      <c r="H48" s="146"/>
      <c r="I48" s="146"/>
      <c r="J48" s="146"/>
      <c r="K48" s="146">
        <f>K49</f>
        <v>0</v>
      </c>
      <c r="L48" s="146"/>
      <c r="M48" s="146"/>
      <c r="N48" s="146">
        <f>N49</f>
        <v>0</v>
      </c>
      <c r="O48" s="146"/>
      <c r="P48" s="146"/>
      <c r="Q48" s="146"/>
      <c r="R48" s="146"/>
      <c r="S48" s="146">
        <f>S49</f>
        <v>0</v>
      </c>
      <c r="T48" s="46"/>
      <c r="V48"/>
      <c r="W48"/>
    </row>
    <row r="49" spans="1:23" s="126" customFormat="1" ht="17.25" customHeight="1">
      <c r="A49" s="180" t="s">
        <v>316</v>
      </c>
      <c r="B49" s="149" t="s">
        <v>168</v>
      </c>
      <c r="C49" s="149" t="s">
        <v>263</v>
      </c>
      <c r="D49" s="144" t="s">
        <v>435</v>
      </c>
      <c r="E49" s="150"/>
      <c r="F49" s="146">
        <f>K49</f>
        <v>0</v>
      </c>
      <c r="G49" s="146"/>
      <c r="H49" s="146"/>
      <c r="I49" s="146"/>
      <c r="J49" s="146"/>
      <c r="K49" s="146"/>
      <c r="L49" s="146"/>
      <c r="M49" s="146"/>
      <c r="N49" s="146">
        <f>S49</f>
        <v>0</v>
      </c>
      <c r="O49" s="146"/>
      <c r="P49" s="146"/>
      <c r="Q49" s="146"/>
      <c r="R49" s="146"/>
      <c r="S49" s="146"/>
      <c r="T49" s="46"/>
      <c r="V49"/>
      <c r="W49"/>
    </row>
    <row r="50" spans="1:23" s="67" customFormat="1" ht="49.5">
      <c r="A50" s="162" t="s">
        <v>562</v>
      </c>
      <c r="B50" s="143" t="s">
        <v>168</v>
      </c>
      <c r="C50" s="143" t="s">
        <v>261</v>
      </c>
      <c r="D50" s="168" t="s">
        <v>262</v>
      </c>
      <c r="E50" s="145"/>
      <c r="F50" s="169">
        <f>F54+F53</f>
        <v>76690</v>
      </c>
      <c r="G50" s="169"/>
      <c r="H50" s="169"/>
      <c r="I50" s="169"/>
      <c r="J50" s="169"/>
      <c r="K50" s="169">
        <f>K54+K53</f>
        <v>76690</v>
      </c>
      <c r="L50" s="169"/>
      <c r="M50" s="169"/>
      <c r="N50" s="169">
        <f>N54+N53</f>
        <v>54480</v>
      </c>
      <c r="O50" s="169"/>
      <c r="P50" s="169"/>
      <c r="Q50" s="169"/>
      <c r="R50" s="169"/>
      <c r="S50" s="169">
        <f>S54+S53</f>
        <v>54480</v>
      </c>
      <c r="T50" s="66"/>
      <c r="V50"/>
      <c r="W50"/>
    </row>
    <row r="51" spans="1:23" s="67" customFormat="1" ht="75.75" customHeight="1">
      <c r="A51" s="142" t="s">
        <v>554</v>
      </c>
      <c r="B51" s="149" t="s">
        <v>168</v>
      </c>
      <c r="C51" s="149"/>
      <c r="D51" s="144" t="s">
        <v>555</v>
      </c>
      <c r="E51" s="150"/>
      <c r="F51" s="146">
        <f>F52</f>
        <v>40000</v>
      </c>
      <c r="G51" s="146"/>
      <c r="H51" s="146"/>
      <c r="I51" s="146"/>
      <c r="J51" s="146"/>
      <c r="K51" s="146">
        <f>K52</f>
        <v>40000</v>
      </c>
      <c r="L51" s="146"/>
      <c r="M51" s="146"/>
      <c r="N51" s="146">
        <f>N52</f>
        <v>17790</v>
      </c>
      <c r="O51" s="146"/>
      <c r="P51" s="146"/>
      <c r="Q51" s="146"/>
      <c r="R51" s="146"/>
      <c r="S51" s="146">
        <f>S52</f>
        <v>17790</v>
      </c>
      <c r="T51" s="66"/>
      <c r="V51"/>
      <c r="W51"/>
    </row>
    <row r="52" spans="1:23" s="67" customFormat="1" ht="16.5">
      <c r="A52" s="179" t="s">
        <v>315</v>
      </c>
      <c r="B52" s="149" t="s">
        <v>168</v>
      </c>
      <c r="C52" s="149"/>
      <c r="D52" s="144" t="s">
        <v>557</v>
      </c>
      <c r="E52" s="150"/>
      <c r="F52" s="146">
        <f>F53</f>
        <v>40000</v>
      </c>
      <c r="G52" s="146"/>
      <c r="H52" s="146"/>
      <c r="I52" s="146"/>
      <c r="J52" s="146"/>
      <c r="K52" s="146">
        <f>K53</f>
        <v>40000</v>
      </c>
      <c r="L52" s="146"/>
      <c r="M52" s="146"/>
      <c r="N52" s="146">
        <f>N53</f>
        <v>17790</v>
      </c>
      <c r="O52" s="146"/>
      <c r="P52" s="146"/>
      <c r="Q52" s="146"/>
      <c r="R52" s="146"/>
      <c r="S52" s="146">
        <f>S53</f>
        <v>17790</v>
      </c>
      <c r="T52" s="66"/>
      <c r="V52"/>
      <c r="W52"/>
    </row>
    <row r="53" spans="1:23" s="67" customFormat="1" ht="33.75" customHeight="1">
      <c r="A53" s="180" t="s">
        <v>316</v>
      </c>
      <c r="B53" s="149" t="s">
        <v>168</v>
      </c>
      <c r="C53" s="149" t="s">
        <v>263</v>
      </c>
      <c r="D53" s="144" t="s">
        <v>556</v>
      </c>
      <c r="E53" s="150"/>
      <c r="F53" s="146">
        <f>K53</f>
        <v>40000</v>
      </c>
      <c r="G53" s="146"/>
      <c r="H53" s="146"/>
      <c r="I53" s="146"/>
      <c r="J53" s="146"/>
      <c r="K53" s="146">
        <v>40000</v>
      </c>
      <c r="L53" s="146"/>
      <c r="M53" s="146"/>
      <c r="N53" s="146">
        <f>S53</f>
        <v>17790</v>
      </c>
      <c r="O53" s="146"/>
      <c r="P53" s="146"/>
      <c r="Q53" s="146"/>
      <c r="R53" s="146"/>
      <c r="S53" s="146">
        <v>17790</v>
      </c>
      <c r="T53" s="66"/>
      <c r="V53"/>
      <c r="W53"/>
    </row>
    <row r="54" spans="1:20" s="126" customFormat="1" ht="23.25" customHeight="1">
      <c r="A54" s="148" t="s">
        <v>193</v>
      </c>
      <c r="B54" s="149" t="s">
        <v>168</v>
      </c>
      <c r="C54" s="149"/>
      <c r="D54" s="144" t="s">
        <v>601</v>
      </c>
      <c r="E54" s="150"/>
      <c r="F54" s="146">
        <f>F55</f>
        <v>36690</v>
      </c>
      <c r="G54" s="146"/>
      <c r="H54" s="146"/>
      <c r="I54" s="146"/>
      <c r="J54" s="146"/>
      <c r="K54" s="146">
        <f>K55</f>
        <v>36690</v>
      </c>
      <c r="L54" s="146"/>
      <c r="M54" s="146"/>
      <c r="N54" s="146">
        <f>N55</f>
        <v>36690</v>
      </c>
      <c r="O54" s="146"/>
      <c r="P54" s="146"/>
      <c r="Q54" s="146"/>
      <c r="R54" s="146"/>
      <c r="S54" s="146">
        <f>S55</f>
        <v>36690</v>
      </c>
      <c r="T54" s="46"/>
    </row>
    <row r="55" spans="1:20" s="126" customFormat="1" ht="66">
      <c r="A55" s="165" t="s">
        <v>297</v>
      </c>
      <c r="B55" s="149" t="s">
        <v>168</v>
      </c>
      <c r="C55" s="149"/>
      <c r="D55" s="144" t="s">
        <v>602</v>
      </c>
      <c r="E55" s="150"/>
      <c r="F55" s="146">
        <f>F56</f>
        <v>36690</v>
      </c>
      <c r="G55" s="146"/>
      <c r="H55" s="146"/>
      <c r="I55" s="146"/>
      <c r="J55" s="146"/>
      <c r="K55" s="146">
        <f>K56</f>
        <v>36690</v>
      </c>
      <c r="L55" s="146"/>
      <c r="M55" s="146"/>
      <c r="N55" s="146">
        <f>N56</f>
        <v>36690</v>
      </c>
      <c r="O55" s="146"/>
      <c r="P55" s="146"/>
      <c r="Q55" s="146"/>
      <c r="R55" s="146"/>
      <c r="S55" s="146">
        <f>S56</f>
        <v>36690</v>
      </c>
      <c r="T55" s="46"/>
    </row>
    <row r="56" spans="1:20" s="126" customFormat="1" ht="33.75" customHeight="1">
      <c r="A56" s="164" t="s">
        <v>270</v>
      </c>
      <c r="B56" s="149" t="s">
        <v>168</v>
      </c>
      <c r="C56" s="149" t="s">
        <v>263</v>
      </c>
      <c r="D56" s="144" t="s">
        <v>603</v>
      </c>
      <c r="E56" s="150"/>
      <c r="F56" s="146">
        <f>K56</f>
        <v>36690</v>
      </c>
      <c r="G56" s="146"/>
      <c r="H56" s="146"/>
      <c r="I56" s="146"/>
      <c r="J56" s="146"/>
      <c r="K56" s="146">
        <v>36690</v>
      </c>
      <c r="L56" s="146"/>
      <c r="M56" s="146"/>
      <c r="N56" s="146">
        <f>S56</f>
        <v>36690</v>
      </c>
      <c r="O56" s="146"/>
      <c r="P56" s="146"/>
      <c r="Q56" s="146"/>
      <c r="R56" s="146"/>
      <c r="S56" s="146">
        <v>36690</v>
      </c>
      <c r="T56" s="46"/>
    </row>
    <row r="57" spans="1:20" s="67" customFormat="1" ht="39" customHeight="1" hidden="1">
      <c r="A57" s="162" t="s">
        <v>264</v>
      </c>
      <c r="B57" s="143" t="s">
        <v>168</v>
      </c>
      <c r="C57" s="143"/>
      <c r="D57" s="168" t="s">
        <v>265</v>
      </c>
      <c r="E57" s="145"/>
      <c r="F57" s="169">
        <f>F58</f>
        <v>0</v>
      </c>
      <c r="G57" s="169"/>
      <c r="H57" s="169"/>
      <c r="I57" s="169"/>
      <c r="J57" s="169"/>
      <c r="K57" s="169">
        <f>K58</f>
        <v>0</v>
      </c>
      <c r="L57" s="169"/>
      <c r="M57" s="169"/>
      <c r="N57" s="169">
        <f>N58</f>
        <v>0</v>
      </c>
      <c r="O57" s="169"/>
      <c r="P57" s="169"/>
      <c r="Q57" s="169"/>
      <c r="R57" s="169"/>
      <c r="S57" s="169">
        <f>S58</f>
        <v>0</v>
      </c>
      <c r="T57" s="66"/>
    </row>
    <row r="58" spans="1:20" s="126" customFormat="1" ht="47.25" customHeight="1" hidden="1">
      <c r="A58" s="148" t="s">
        <v>266</v>
      </c>
      <c r="B58" s="149" t="s">
        <v>168</v>
      </c>
      <c r="C58" s="149"/>
      <c r="D58" s="144" t="s">
        <v>267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18.75" customHeight="1" hidden="1">
      <c r="A59" s="165" t="s">
        <v>268</v>
      </c>
      <c r="B59" s="149" t="s">
        <v>168</v>
      </c>
      <c r="C59" s="149"/>
      <c r="D59" s="144" t="s">
        <v>269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25.5" customHeight="1" hidden="1">
      <c r="A60" s="148" t="s">
        <v>270</v>
      </c>
      <c r="B60" s="149" t="s">
        <v>168</v>
      </c>
      <c r="C60" s="149"/>
      <c r="D60" s="144" t="s">
        <v>271</v>
      </c>
      <c r="E60" s="150"/>
      <c r="F60" s="146">
        <f aca="true" t="shared" si="4" ref="F60:F74">K60</f>
        <v>0</v>
      </c>
      <c r="G60" s="146"/>
      <c r="H60" s="146"/>
      <c r="I60" s="146"/>
      <c r="J60" s="146"/>
      <c r="K60" s="146"/>
      <c r="L60" s="146"/>
      <c r="M60" s="146"/>
      <c r="N60" s="146">
        <f aca="true" t="shared" si="5" ref="N60:N74">S60</f>
        <v>0</v>
      </c>
      <c r="O60" s="146"/>
      <c r="P60" s="146"/>
      <c r="Q60" s="146"/>
      <c r="R60" s="146"/>
      <c r="S60" s="146"/>
      <c r="T60" s="46"/>
    </row>
    <row r="61" spans="1:20" s="157" customFormat="1" ht="18.75">
      <c r="A61" s="151" t="s">
        <v>272</v>
      </c>
      <c r="B61" s="152" t="s">
        <v>168</v>
      </c>
      <c r="C61" s="152" t="s">
        <v>273</v>
      </c>
      <c r="D61" s="153" t="s">
        <v>274</v>
      </c>
      <c r="E61" s="154"/>
      <c r="F61" s="155">
        <f t="shared" si="4"/>
        <v>38490298.16</v>
      </c>
      <c r="G61" s="155"/>
      <c r="H61" s="155"/>
      <c r="I61" s="155"/>
      <c r="J61" s="155"/>
      <c r="K61" s="155">
        <f>K62</f>
        <v>38490298.16</v>
      </c>
      <c r="L61" s="155"/>
      <c r="M61" s="155"/>
      <c r="N61" s="155">
        <f t="shared" si="5"/>
        <v>33449314.869999997</v>
      </c>
      <c r="O61" s="155"/>
      <c r="P61" s="155"/>
      <c r="Q61" s="155"/>
      <c r="R61" s="155"/>
      <c r="S61" s="155">
        <f>S62</f>
        <v>33449314.869999997</v>
      </c>
      <c r="T61" s="156"/>
    </row>
    <row r="62" spans="1:24" s="126" customFormat="1" ht="16.5">
      <c r="A62" s="164" t="s">
        <v>276</v>
      </c>
      <c r="B62" s="149" t="s">
        <v>168</v>
      </c>
      <c r="C62" s="149" t="s">
        <v>277</v>
      </c>
      <c r="D62" s="144" t="s">
        <v>278</v>
      </c>
      <c r="E62" s="150"/>
      <c r="F62" s="146">
        <f t="shared" si="4"/>
        <v>38490298.16</v>
      </c>
      <c r="G62" s="146"/>
      <c r="H62" s="146"/>
      <c r="I62" s="146"/>
      <c r="J62" s="146"/>
      <c r="K62" s="146">
        <f>K63</f>
        <v>38490298.16</v>
      </c>
      <c r="L62" s="146"/>
      <c r="M62" s="146"/>
      <c r="N62" s="146">
        <f t="shared" si="5"/>
        <v>33449314.869999997</v>
      </c>
      <c r="O62" s="146"/>
      <c r="P62" s="146"/>
      <c r="Q62" s="146"/>
      <c r="R62" s="146"/>
      <c r="S62" s="146">
        <f>S63</f>
        <v>33449314.869999997</v>
      </c>
      <c r="T62" s="46"/>
      <c r="V62" s="170"/>
      <c r="W62" s="170"/>
      <c r="X62" s="170"/>
    </row>
    <row r="63" spans="1:20" s="126" customFormat="1" ht="19.5" customHeight="1">
      <c r="A63" s="164" t="s">
        <v>279</v>
      </c>
      <c r="B63" s="149" t="s">
        <v>168</v>
      </c>
      <c r="C63" s="149" t="s">
        <v>280</v>
      </c>
      <c r="D63" s="144" t="s">
        <v>281</v>
      </c>
      <c r="E63" s="150"/>
      <c r="F63" s="146">
        <f t="shared" si="4"/>
        <v>38490298.16</v>
      </c>
      <c r="G63" s="146"/>
      <c r="H63" s="146"/>
      <c r="I63" s="146"/>
      <c r="J63" s="146"/>
      <c r="K63" s="146">
        <f>K74+K73+K71+K67+K87</f>
        <v>38490298.16</v>
      </c>
      <c r="L63" s="146"/>
      <c r="M63" s="146"/>
      <c r="N63" s="146">
        <f t="shared" si="5"/>
        <v>33449314.869999997</v>
      </c>
      <c r="O63" s="146"/>
      <c r="P63" s="146"/>
      <c r="Q63" s="146"/>
      <c r="R63" s="146"/>
      <c r="S63" s="146">
        <f>S74+S73+S71+S67+S87</f>
        <v>33449314.869999997</v>
      </c>
      <c r="T63" s="46"/>
    </row>
    <row r="64" spans="1:20" s="67" customFormat="1" ht="16.5" hidden="1">
      <c r="A64" s="171" t="s">
        <v>439</v>
      </c>
      <c r="B64" s="143" t="s">
        <v>168</v>
      </c>
      <c r="C64" s="143"/>
      <c r="D64" s="168" t="s">
        <v>437</v>
      </c>
      <c r="E64" s="145"/>
      <c r="F64" s="169">
        <f t="shared" si="4"/>
        <v>0</v>
      </c>
      <c r="G64" s="169"/>
      <c r="H64" s="169"/>
      <c r="I64" s="169"/>
      <c r="J64" s="169"/>
      <c r="K64" s="169">
        <f>K65</f>
        <v>0</v>
      </c>
      <c r="L64" s="169"/>
      <c r="M64" s="169"/>
      <c r="N64" s="169">
        <f t="shared" si="5"/>
        <v>0</v>
      </c>
      <c r="O64" s="169"/>
      <c r="P64" s="169"/>
      <c r="Q64" s="169"/>
      <c r="R64" s="169"/>
      <c r="S64" s="169">
        <f>S65</f>
        <v>0</v>
      </c>
      <c r="T64" s="66"/>
    </row>
    <row r="65" spans="1:20" s="126" customFormat="1" ht="24" customHeight="1" hidden="1">
      <c r="A65" s="164" t="s">
        <v>438</v>
      </c>
      <c r="B65" s="149" t="s">
        <v>168</v>
      </c>
      <c r="C65" s="149"/>
      <c r="D65" s="144" t="s">
        <v>440</v>
      </c>
      <c r="E65" s="150"/>
      <c r="F65" s="146">
        <f t="shared" si="4"/>
        <v>0</v>
      </c>
      <c r="G65" s="146"/>
      <c r="H65" s="146"/>
      <c r="I65" s="146"/>
      <c r="J65" s="146"/>
      <c r="K65" s="146">
        <f>K66</f>
        <v>0</v>
      </c>
      <c r="L65" s="146"/>
      <c r="M65" s="146"/>
      <c r="N65" s="146">
        <f t="shared" si="5"/>
        <v>0</v>
      </c>
      <c r="O65" s="146"/>
      <c r="P65" s="146"/>
      <c r="Q65" s="146"/>
      <c r="R65" s="146"/>
      <c r="S65" s="146">
        <f>S66</f>
        <v>0</v>
      </c>
      <c r="T65" s="46"/>
    </row>
    <row r="66" spans="1:20" s="126" customFormat="1" ht="16.5" hidden="1">
      <c r="A66" s="179" t="s">
        <v>315</v>
      </c>
      <c r="B66" s="149" t="s">
        <v>168</v>
      </c>
      <c r="C66" s="149"/>
      <c r="D66" s="144" t="s">
        <v>441</v>
      </c>
      <c r="E66" s="150"/>
      <c r="F66" s="146">
        <f t="shared" si="4"/>
        <v>0</v>
      </c>
      <c r="G66" s="146"/>
      <c r="H66" s="146"/>
      <c r="I66" s="146"/>
      <c r="J66" s="146"/>
      <c r="K66" s="146">
        <f>K67</f>
        <v>0</v>
      </c>
      <c r="L66" s="146"/>
      <c r="M66" s="146"/>
      <c r="N66" s="146">
        <f t="shared" si="5"/>
        <v>0</v>
      </c>
      <c r="O66" s="146"/>
      <c r="P66" s="146"/>
      <c r="Q66" s="146"/>
      <c r="R66" s="146"/>
      <c r="S66" s="146">
        <f>S67</f>
        <v>0</v>
      </c>
      <c r="T66" s="46"/>
    </row>
    <row r="67" spans="1:20" s="126" customFormat="1" ht="33" hidden="1">
      <c r="A67" s="180" t="s">
        <v>316</v>
      </c>
      <c r="B67" s="149" t="s">
        <v>168</v>
      </c>
      <c r="C67" s="149"/>
      <c r="D67" s="144" t="s">
        <v>442</v>
      </c>
      <c r="E67" s="150"/>
      <c r="F67" s="146">
        <f t="shared" si="4"/>
        <v>0</v>
      </c>
      <c r="G67" s="146"/>
      <c r="H67" s="146"/>
      <c r="I67" s="146"/>
      <c r="J67" s="146"/>
      <c r="K67" s="146"/>
      <c r="L67" s="146"/>
      <c r="M67" s="146"/>
      <c r="N67" s="146">
        <f t="shared" si="5"/>
        <v>0</v>
      </c>
      <c r="O67" s="146"/>
      <c r="P67" s="146"/>
      <c r="Q67" s="146"/>
      <c r="R67" s="146"/>
      <c r="S67" s="146"/>
      <c r="T67" s="46"/>
    </row>
    <row r="68" spans="1:20" s="67" customFormat="1" ht="24" customHeight="1">
      <c r="A68" s="171" t="s">
        <v>422</v>
      </c>
      <c r="B68" s="143" t="s">
        <v>168</v>
      </c>
      <c r="C68" s="143"/>
      <c r="D68" s="168" t="s">
        <v>419</v>
      </c>
      <c r="E68" s="145"/>
      <c r="F68" s="169">
        <f aca="true" t="shared" si="6" ref="F68:F73">K68</f>
        <v>0</v>
      </c>
      <c r="G68" s="169"/>
      <c r="H68" s="169"/>
      <c r="I68" s="169"/>
      <c r="J68" s="169"/>
      <c r="K68" s="169">
        <f>K72+K69</f>
        <v>0</v>
      </c>
      <c r="L68" s="169"/>
      <c r="M68" s="169"/>
      <c r="N68" s="169">
        <f aca="true" t="shared" si="7" ref="N68:N73">S68</f>
        <v>0</v>
      </c>
      <c r="O68" s="169"/>
      <c r="P68" s="169"/>
      <c r="Q68" s="169"/>
      <c r="R68" s="169"/>
      <c r="S68" s="169">
        <f>S72+S69</f>
        <v>0</v>
      </c>
      <c r="T68" s="66"/>
    </row>
    <row r="69" spans="1:20" s="126" customFormat="1" ht="12" customHeight="1">
      <c r="A69" s="164" t="s">
        <v>427</v>
      </c>
      <c r="B69" s="149" t="s">
        <v>168</v>
      </c>
      <c r="C69" s="149"/>
      <c r="D69" s="144" t="s">
        <v>424</v>
      </c>
      <c r="E69" s="150"/>
      <c r="F69" s="146">
        <f t="shared" si="6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7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2" customHeight="1">
      <c r="A70" s="179" t="s">
        <v>315</v>
      </c>
      <c r="B70" s="149" t="s">
        <v>168</v>
      </c>
      <c r="C70" s="149"/>
      <c r="D70" s="144" t="s">
        <v>425</v>
      </c>
      <c r="E70" s="150"/>
      <c r="F70" s="146">
        <f t="shared" si="6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7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12" customHeight="1">
      <c r="A71" s="180" t="s">
        <v>316</v>
      </c>
      <c r="B71" s="149" t="s">
        <v>168</v>
      </c>
      <c r="C71" s="149"/>
      <c r="D71" s="144" t="s">
        <v>426</v>
      </c>
      <c r="E71" s="150"/>
      <c r="F71" s="146">
        <f t="shared" si="6"/>
        <v>0</v>
      </c>
      <c r="G71" s="146"/>
      <c r="H71" s="146"/>
      <c r="I71" s="146"/>
      <c r="J71" s="146"/>
      <c r="K71" s="146"/>
      <c r="L71" s="146"/>
      <c r="M71" s="146"/>
      <c r="N71" s="146">
        <f t="shared" si="7"/>
        <v>0</v>
      </c>
      <c r="O71" s="146"/>
      <c r="P71" s="146"/>
      <c r="Q71" s="146"/>
      <c r="R71" s="146"/>
      <c r="S71" s="146"/>
      <c r="T71" s="46"/>
    </row>
    <row r="72" spans="1:20" s="126" customFormat="1" ht="0.75" customHeight="1" hidden="1">
      <c r="A72" s="164" t="s">
        <v>418</v>
      </c>
      <c r="B72" s="149" t="s">
        <v>168</v>
      </c>
      <c r="C72" s="143"/>
      <c r="D72" s="144" t="s">
        <v>420</v>
      </c>
      <c r="E72" s="150"/>
      <c r="F72" s="146">
        <f t="shared" si="6"/>
        <v>0</v>
      </c>
      <c r="G72" s="146"/>
      <c r="H72" s="146"/>
      <c r="I72" s="146"/>
      <c r="J72" s="146"/>
      <c r="K72" s="146">
        <f>K73</f>
        <v>0</v>
      </c>
      <c r="L72" s="146"/>
      <c r="M72" s="146"/>
      <c r="N72" s="146">
        <f t="shared" si="7"/>
        <v>0</v>
      </c>
      <c r="O72" s="146"/>
      <c r="P72" s="146"/>
      <c r="Q72" s="146"/>
      <c r="R72" s="146"/>
      <c r="S72" s="146">
        <f>S73</f>
        <v>0</v>
      </c>
      <c r="T72" s="46"/>
    </row>
    <row r="73" spans="1:20" s="126" customFormat="1" ht="9.75" customHeight="1" hidden="1">
      <c r="A73" s="148" t="s">
        <v>270</v>
      </c>
      <c r="B73" s="149" t="s">
        <v>168</v>
      </c>
      <c r="C73" s="143"/>
      <c r="D73" s="144" t="s">
        <v>421</v>
      </c>
      <c r="E73" s="150"/>
      <c r="F73" s="146">
        <f t="shared" si="6"/>
        <v>0</v>
      </c>
      <c r="G73" s="146"/>
      <c r="H73" s="146"/>
      <c r="I73" s="146"/>
      <c r="J73" s="146"/>
      <c r="K73" s="146"/>
      <c r="L73" s="146"/>
      <c r="M73" s="146"/>
      <c r="N73" s="146">
        <f t="shared" si="7"/>
        <v>0</v>
      </c>
      <c r="O73" s="146"/>
      <c r="P73" s="146"/>
      <c r="Q73" s="146"/>
      <c r="R73" s="146"/>
      <c r="S73" s="146"/>
      <c r="T73" s="46"/>
    </row>
    <row r="74" spans="1:24" s="67" customFormat="1" ht="16.5">
      <c r="A74" s="171" t="s">
        <v>282</v>
      </c>
      <c r="B74" s="143" t="s">
        <v>168</v>
      </c>
      <c r="C74" s="143"/>
      <c r="D74" s="159" t="s">
        <v>283</v>
      </c>
      <c r="E74" s="145"/>
      <c r="F74" s="169">
        <f t="shared" si="4"/>
        <v>38490298.16</v>
      </c>
      <c r="G74" s="169"/>
      <c r="H74" s="169"/>
      <c r="I74" s="169"/>
      <c r="J74" s="169"/>
      <c r="K74" s="169">
        <f>K78+K83+K75</f>
        <v>38490298.16</v>
      </c>
      <c r="L74" s="169"/>
      <c r="M74" s="169"/>
      <c r="N74" s="169">
        <f t="shared" si="5"/>
        <v>33449314.869999997</v>
      </c>
      <c r="O74" s="169"/>
      <c r="P74" s="169"/>
      <c r="Q74" s="169"/>
      <c r="R74" s="169"/>
      <c r="S74" s="169">
        <f>S78+S83+S75</f>
        <v>33449314.869999997</v>
      </c>
      <c r="T74" s="66"/>
      <c r="V74" s="126"/>
      <c r="W74" s="126"/>
      <c r="X74" s="126"/>
    </row>
    <row r="75" spans="1:24" s="67" customFormat="1" ht="236.25">
      <c r="A75" s="172" t="s">
        <v>559</v>
      </c>
      <c r="B75" s="149" t="s">
        <v>168</v>
      </c>
      <c r="C75" s="143"/>
      <c r="D75" s="144" t="s">
        <v>493</v>
      </c>
      <c r="E75" s="145"/>
      <c r="F75" s="146">
        <f>F76</f>
        <v>25883750</v>
      </c>
      <c r="G75" s="146"/>
      <c r="H75" s="146"/>
      <c r="I75" s="146"/>
      <c r="J75" s="146"/>
      <c r="K75" s="146">
        <f>K76</f>
        <v>25883750</v>
      </c>
      <c r="L75" s="146"/>
      <c r="M75" s="146"/>
      <c r="N75" s="146">
        <f>N76</f>
        <v>21801353.86</v>
      </c>
      <c r="O75" s="146"/>
      <c r="P75" s="146"/>
      <c r="Q75" s="146"/>
      <c r="R75" s="146"/>
      <c r="S75" s="146">
        <f>S76</f>
        <v>21801353.86</v>
      </c>
      <c r="T75" s="66"/>
      <c r="V75" s="126"/>
      <c r="W75" s="126"/>
      <c r="X75" s="126"/>
    </row>
    <row r="76" spans="1:24" s="67" customFormat="1" ht="16.5">
      <c r="A76" s="173" t="s">
        <v>284</v>
      </c>
      <c r="B76" s="149" t="s">
        <v>168</v>
      </c>
      <c r="C76" s="143"/>
      <c r="D76" s="174" t="s">
        <v>494</v>
      </c>
      <c r="E76" s="145"/>
      <c r="F76" s="146">
        <f>F77</f>
        <v>25883750</v>
      </c>
      <c r="G76" s="146"/>
      <c r="H76" s="146"/>
      <c r="I76" s="146"/>
      <c r="J76" s="146"/>
      <c r="K76" s="146">
        <f>K77</f>
        <v>25883750</v>
      </c>
      <c r="L76" s="146"/>
      <c r="M76" s="146"/>
      <c r="N76" s="146">
        <f>N77</f>
        <v>21801353.86</v>
      </c>
      <c r="O76" s="146"/>
      <c r="P76" s="146"/>
      <c r="Q76" s="146"/>
      <c r="R76" s="146"/>
      <c r="S76" s="146">
        <f>S77</f>
        <v>21801353.86</v>
      </c>
      <c r="T76" s="66"/>
      <c r="V76" s="126"/>
      <c r="W76" s="126"/>
      <c r="X76" s="126"/>
    </row>
    <row r="77" spans="1:24" s="67" customFormat="1" ht="33">
      <c r="A77" s="148" t="s">
        <v>270</v>
      </c>
      <c r="B77" s="149" t="s">
        <v>168</v>
      </c>
      <c r="C77" s="143"/>
      <c r="D77" s="144" t="s">
        <v>285</v>
      </c>
      <c r="E77" s="145"/>
      <c r="F77" s="146">
        <f>K77</f>
        <v>25883750</v>
      </c>
      <c r="G77" s="146"/>
      <c r="H77" s="146"/>
      <c r="I77" s="146"/>
      <c r="J77" s="146"/>
      <c r="K77" s="146">
        <v>25883750</v>
      </c>
      <c r="L77" s="146"/>
      <c r="M77" s="146"/>
      <c r="N77" s="146">
        <f>S77</f>
        <v>21801353.86</v>
      </c>
      <c r="O77" s="146"/>
      <c r="P77" s="146"/>
      <c r="Q77" s="146"/>
      <c r="R77" s="146"/>
      <c r="S77" s="146">
        <v>21801353.86</v>
      </c>
      <c r="T77" s="66"/>
      <c r="V77" s="126"/>
      <c r="W77" s="126"/>
      <c r="X77" s="126"/>
    </row>
    <row r="78" spans="1:24" s="126" customFormat="1" ht="68.25" customHeight="1">
      <c r="A78" s="164" t="s">
        <v>517</v>
      </c>
      <c r="B78" s="149" t="s">
        <v>168</v>
      </c>
      <c r="C78" s="149" t="s">
        <v>286</v>
      </c>
      <c r="D78" s="144" t="s">
        <v>512</v>
      </c>
      <c r="E78" s="150"/>
      <c r="F78" s="146">
        <f>F79+F81</f>
        <v>9606548.16</v>
      </c>
      <c r="G78" s="146"/>
      <c r="H78" s="146"/>
      <c r="I78" s="146"/>
      <c r="J78" s="146"/>
      <c r="K78" s="146">
        <f>K79+K81</f>
        <v>9606548.16</v>
      </c>
      <c r="L78" s="146"/>
      <c r="M78" s="146"/>
      <c r="N78" s="146">
        <f>N79+N81</f>
        <v>9227687.98</v>
      </c>
      <c r="O78" s="146"/>
      <c r="P78" s="146"/>
      <c r="Q78" s="146"/>
      <c r="R78" s="146"/>
      <c r="S78" s="146">
        <f>S79+S81</f>
        <v>9227687.98</v>
      </c>
      <c r="T78" s="46"/>
      <c r="V78" s="67"/>
      <c r="W78" s="67"/>
      <c r="X78" s="67"/>
    </row>
    <row r="79" spans="1:20" s="126" customFormat="1" ht="67.5" customHeight="1">
      <c r="A79" s="165" t="s">
        <v>297</v>
      </c>
      <c r="B79" s="149" t="s">
        <v>168</v>
      </c>
      <c r="C79" s="149"/>
      <c r="D79" s="144" t="s">
        <v>515</v>
      </c>
      <c r="E79" s="150"/>
      <c r="F79" s="146">
        <f>F80</f>
        <v>3172900</v>
      </c>
      <c r="G79" s="146"/>
      <c r="H79" s="146"/>
      <c r="I79" s="146"/>
      <c r="J79" s="146"/>
      <c r="K79" s="146">
        <f>K80</f>
        <v>3172900</v>
      </c>
      <c r="L79" s="146"/>
      <c r="M79" s="146"/>
      <c r="N79" s="146">
        <f>N80</f>
        <v>2919461.39</v>
      </c>
      <c r="O79" s="146"/>
      <c r="P79" s="146"/>
      <c r="Q79" s="146"/>
      <c r="R79" s="146"/>
      <c r="S79" s="146">
        <f>S80</f>
        <v>2919461.39</v>
      </c>
      <c r="T79" s="46"/>
    </row>
    <row r="80" spans="1:20" s="126" customFormat="1" ht="36" customHeight="1">
      <c r="A80" s="164" t="s">
        <v>270</v>
      </c>
      <c r="B80" s="149" t="s">
        <v>168</v>
      </c>
      <c r="C80" s="149"/>
      <c r="D80" s="144" t="s">
        <v>516</v>
      </c>
      <c r="E80" s="150"/>
      <c r="F80" s="146">
        <f>K80</f>
        <v>3172900</v>
      </c>
      <c r="G80" s="146"/>
      <c r="H80" s="146"/>
      <c r="I80" s="146"/>
      <c r="J80" s="146"/>
      <c r="K80" s="146">
        <v>3172900</v>
      </c>
      <c r="L80" s="146"/>
      <c r="M80" s="146"/>
      <c r="N80" s="146">
        <f>S80</f>
        <v>2919461.39</v>
      </c>
      <c r="O80" s="146"/>
      <c r="P80" s="146"/>
      <c r="Q80" s="146"/>
      <c r="R80" s="146"/>
      <c r="S80" s="146">
        <v>2919461.39</v>
      </c>
      <c r="T80" s="46"/>
    </row>
    <row r="81" spans="1:20" s="126" customFormat="1" ht="21" customHeight="1">
      <c r="A81" s="173" t="s">
        <v>284</v>
      </c>
      <c r="B81" s="149" t="s">
        <v>168</v>
      </c>
      <c r="C81" s="149"/>
      <c r="D81" s="144" t="s">
        <v>513</v>
      </c>
      <c r="E81" s="150"/>
      <c r="F81" s="146">
        <f>F82</f>
        <v>6433648.16</v>
      </c>
      <c r="G81" s="146"/>
      <c r="H81" s="146"/>
      <c r="I81" s="146"/>
      <c r="J81" s="146"/>
      <c r="K81" s="146">
        <f>K82</f>
        <v>6433648.16</v>
      </c>
      <c r="L81" s="146"/>
      <c r="M81" s="146"/>
      <c r="N81" s="146">
        <f>N82</f>
        <v>6308226.59</v>
      </c>
      <c r="O81" s="146"/>
      <c r="P81" s="146"/>
      <c r="Q81" s="146"/>
      <c r="R81" s="146"/>
      <c r="S81" s="146">
        <f>S82</f>
        <v>6308226.59</v>
      </c>
      <c r="T81" s="46"/>
    </row>
    <row r="82" spans="1:20" s="126" customFormat="1" ht="39.75" customHeight="1">
      <c r="A82" s="164" t="s">
        <v>270</v>
      </c>
      <c r="B82" s="149" t="s">
        <v>168</v>
      </c>
      <c r="C82" s="149"/>
      <c r="D82" s="144" t="s">
        <v>514</v>
      </c>
      <c r="E82" s="150"/>
      <c r="F82" s="146">
        <f>K82</f>
        <v>6433648.16</v>
      </c>
      <c r="G82" s="146"/>
      <c r="H82" s="146"/>
      <c r="I82" s="146"/>
      <c r="J82" s="146"/>
      <c r="K82" s="146">
        <v>6433648.16</v>
      </c>
      <c r="L82" s="146"/>
      <c r="M82" s="146"/>
      <c r="N82" s="146">
        <f>S82</f>
        <v>6308226.59</v>
      </c>
      <c r="O82" s="146"/>
      <c r="P82" s="146"/>
      <c r="Q82" s="146"/>
      <c r="R82" s="146"/>
      <c r="S82" s="146">
        <v>6308226.59</v>
      </c>
      <c r="T82" s="46"/>
    </row>
    <row r="83" spans="1:24" s="126" customFormat="1" ht="34.5" customHeight="1" hidden="1">
      <c r="A83" s="97" t="s">
        <v>287</v>
      </c>
      <c r="B83" s="149" t="s">
        <v>168</v>
      </c>
      <c r="C83" s="149"/>
      <c r="D83" s="144" t="s">
        <v>288</v>
      </c>
      <c r="E83" s="150"/>
      <c r="F83" s="146">
        <f>F85</f>
        <v>3000000</v>
      </c>
      <c r="G83" s="146"/>
      <c r="H83" s="146"/>
      <c r="I83" s="146"/>
      <c r="J83" s="146"/>
      <c r="K83" s="146">
        <f>K85</f>
        <v>3000000</v>
      </c>
      <c r="L83" s="146"/>
      <c r="M83" s="146"/>
      <c r="N83" s="146">
        <f>N85</f>
        <v>2420273.03</v>
      </c>
      <c r="O83" s="146"/>
      <c r="P83" s="146"/>
      <c r="Q83" s="146"/>
      <c r="R83" s="146"/>
      <c r="S83" s="146">
        <f>S85</f>
        <v>2420273.03</v>
      </c>
      <c r="T83" s="46"/>
      <c r="V83"/>
      <c r="W83"/>
      <c r="X83"/>
    </row>
    <row r="84" spans="1:24" s="126" customFormat="1" ht="71.25" customHeight="1">
      <c r="A84" s="253" t="s">
        <v>579</v>
      </c>
      <c r="B84" s="245"/>
      <c r="C84" s="149"/>
      <c r="D84" s="144" t="s">
        <v>580</v>
      </c>
      <c r="E84" s="150"/>
      <c r="F84" s="146">
        <f>K84</f>
        <v>3000000</v>
      </c>
      <c r="G84" s="146"/>
      <c r="H84" s="146"/>
      <c r="I84" s="146"/>
      <c r="J84" s="146"/>
      <c r="K84" s="146">
        <f>K85</f>
        <v>3000000</v>
      </c>
      <c r="L84" s="146"/>
      <c r="M84" s="146"/>
      <c r="N84" s="146">
        <f>S84</f>
        <v>2420273.03</v>
      </c>
      <c r="O84" s="146"/>
      <c r="P84" s="146"/>
      <c r="Q84" s="146"/>
      <c r="R84" s="146"/>
      <c r="S84" s="146">
        <f>S85</f>
        <v>2420273.03</v>
      </c>
      <c r="T84" s="46"/>
      <c r="V84"/>
      <c r="W84"/>
      <c r="X84"/>
    </row>
    <row r="85" spans="1:24" s="126" customFormat="1" ht="28.5" customHeight="1">
      <c r="A85" s="175" t="s">
        <v>284</v>
      </c>
      <c r="B85" s="245" t="s">
        <v>168</v>
      </c>
      <c r="C85" s="149" t="s">
        <v>289</v>
      </c>
      <c r="D85" s="144" t="s">
        <v>581</v>
      </c>
      <c r="E85" s="150"/>
      <c r="F85" s="146">
        <f>F86</f>
        <v>3000000</v>
      </c>
      <c r="G85" s="146"/>
      <c r="H85" s="146"/>
      <c r="I85" s="146"/>
      <c r="J85" s="146"/>
      <c r="K85" s="146">
        <f>K86</f>
        <v>3000000</v>
      </c>
      <c r="L85" s="146"/>
      <c r="M85" s="146"/>
      <c r="N85" s="146">
        <f>N86</f>
        <v>2420273.03</v>
      </c>
      <c r="O85" s="146"/>
      <c r="P85" s="146"/>
      <c r="Q85" s="146"/>
      <c r="R85" s="146"/>
      <c r="S85" s="146">
        <f>S86</f>
        <v>2420273.03</v>
      </c>
      <c r="T85" s="46"/>
      <c r="V85"/>
      <c r="W85"/>
      <c r="X85"/>
    </row>
    <row r="86" spans="1:24" s="126" customFormat="1" ht="20.25" customHeight="1">
      <c r="A86" s="164" t="s">
        <v>270</v>
      </c>
      <c r="B86" s="247" t="s">
        <v>168</v>
      </c>
      <c r="C86" s="244" t="s">
        <v>290</v>
      </c>
      <c r="D86" s="144" t="s">
        <v>582</v>
      </c>
      <c r="E86" s="150"/>
      <c r="F86" s="146">
        <f aca="true" t="shared" si="8" ref="F86:F93">K86</f>
        <v>3000000</v>
      </c>
      <c r="G86" s="146"/>
      <c r="H86" s="146"/>
      <c r="I86" s="146"/>
      <c r="J86" s="146"/>
      <c r="K86" s="146">
        <v>3000000</v>
      </c>
      <c r="L86" s="146"/>
      <c r="M86" s="146"/>
      <c r="N86" s="146">
        <f aca="true" t="shared" si="9" ref="N86:N93">S86</f>
        <v>2420273.03</v>
      </c>
      <c r="O86" s="146"/>
      <c r="P86" s="146"/>
      <c r="Q86" s="146"/>
      <c r="R86" s="146"/>
      <c r="S86" s="146">
        <v>2420273.03</v>
      </c>
      <c r="T86" s="46"/>
      <c r="V86"/>
      <c r="W86"/>
      <c r="X86"/>
    </row>
    <row r="87" spans="1:20" s="126" customFormat="1" ht="21" customHeight="1">
      <c r="A87" s="246" t="s">
        <v>444</v>
      </c>
      <c r="B87" s="143" t="s">
        <v>168</v>
      </c>
      <c r="C87" s="143"/>
      <c r="D87" s="168" t="s">
        <v>443</v>
      </c>
      <c r="E87" s="145"/>
      <c r="F87" s="169">
        <f t="shared" si="8"/>
        <v>0</v>
      </c>
      <c r="G87" s="169"/>
      <c r="H87" s="169"/>
      <c r="I87" s="169"/>
      <c r="J87" s="169"/>
      <c r="K87" s="169">
        <f>K91+K88</f>
        <v>0</v>
      </c>
      <c r="L87" s="169"/>
      <c r="M87" s="169"/>
      <c r="N87" s="169">
        <f t="shared" si="9"/>
        <v>0</v>
      </c>
      <c r="O87" s="169"/>
      <c r="P87" s="169"/>
      <c r="Q87" s="169"/>
      <c r="R87" s="169"/>
      <c r="S87" s="169">
        <f>S91+S88</f>
        <v>0</v>
      </c>
      <c r="T87" s="46"/>
    </row>
    <row r="88" spans="1:20" s="126" customFormat="1" ht="20.25" customHeight="1">
      <c r="A88" s="246" t="s">
        <v>466</v>
      </c>
      <c r="B88" s="149" t="s">
        <v>168</v>
      </c>
      <c r="C88" s="149"/>
      <c r="D88" s="144" t="s">
        <v>467</v>
      </c>
      <c r="E88" s="150"/>
      <c r="F88" s="146">
        <f t="shared" si="8"/>
        <v>0</v>
      </c>
      <c r="G88" s="146"/>
      <c r="H88" s="146"/>
      <c r="I88" s="146"/>
      <c r="J88" s="146"/>
      <c r="K88" s="146">
        <f>K89</f>
        <v>0</v>
      </c>
      <c r="L88" s="146"/>
      <c r="M88" s="146"/>
      <c r="N88" s="146">
        <f t="shared" si="9"/>
        <v>0</v>
      </c>
      <c r="O88" s="146"/>
      <c r="P88" s="146"/>
      <c r="Q88" s="146"/>
      <c r="R88" s="146"/>
      <c r="S88" s="146">
        <f>S89</f>
        <v>0</v>
      </c>
      <c r="T88" s="46"/>
    </row>
    <row r="89" spans="1:20" s="126" customFormat="1" ht="17.25" customHeight="1">
      <c r="A89" s="179" t="s">
        <v>315</v>
      </c>
      <c r="B89" s="149" t="s">
        <v>168</v>
      </c>
      <c r="C89" s="149"/>
      <c r="D89" s="144" t="s">
        <v>468</v>
      </c>
      <c r="E89" s="150"/>
      <c r="F89" s="146">
        <f t="shared" si="8"/>
        <v>0</v>
      </c>
      <c r="G89" s="146"/>
      <c r="H89" s="146"/>
      <c r="I89" s="146"/>
      <c r="J89" s="146"/>
      <c r="K89" s="146">
        <f>K90</f>
        <v>0</v>
      </c>
      <c r="L89" s="146"/>
      <c r="M89" s="146"/>
      <c r="N89" s="146">
        <f t="shared" si="9"/>
        <v>0</v>
      </c>
      <c r="O89" s="146"/>
      <c r="P89" s="146"/>
      <c r="Q89" s="146"/>
      <c r="R89" s="146"/>
      <c r="S89" s="146">
        <f>S90</f>
        <v>0</v>
      </c>
      <c r="T89" s="46"/>
    </row>
    <row r="90" spans="1:20" s="126" customFormat="1" ht="23.25" customHeight="1">
      <c r="A90" s="180" t="s">
        <v>316</v>
      </c>
      <c r="B90" s="149" t="s">
        <v>168</v>
      </c>
      <c r="C90" s="149"/>
      <c r="D90" s="144" t="s">
        <v>469</v>
      </c>
      <c r="E90" s="150"/>
      <c r="F90" s="146">
        <f t="shared" si="8"/>
        <v>0</v>
      </c>
      <c r="G90" s="146"/>
      <c r="H90" s="146"/>
      <c r="I90" s="146"/>
      <c r="J90" s="146"/>
      <c r="K90" s="146"/>
      <c r="L90" s="146"/>
      <c r="M90" s="146"/>
      <c r="N90" s="146">
        <f t="shared" si="9"/>
        <v>0</v>
      </c>
      <c r="O90" s="146"/>
      <c r="P90" s="146"/>
      <c r="Q90" s="146"/>
      <c r="R90" s="146"/>
      <c r="S90" s="146"/>
      <c r="T90" s="46"/>
    </row>
    <row r="91" spans="1:20" s="126" customFormat="1" ht="19.5" customHeight="1">
      <c r="A91" s="246" t="s">
        <v>521</v>
      </c>
      <c r="B91" s="149" t="s">
        <v>168</v>
      </c>
      <c r="C91" s="149"/>
      <c r="D91" s="144" t="s">
        <v>518</v>
      </c>
      <c r="E91" s="150"/>
      <c r="F91" s="146">
        <f t="shared" si="8"/>
        <v>0</v>
      </c>
      <c r="G91" s="146"/>
      <c r="H91" s="146"/>
      <c r="I91" s="146"/>
      <c r="J91" s="146"/>
      <c r="K91" s="146">
        <f>K92</f>
        <v>0</v>
      </c>
      <c r="L91" s="146"/>
      <c r="M91" s="146"/>
      <c r="N91" s="146">
        <f t="shared" si="9"/>
        <v>0</v>
      </c>
      <c r="O91" s="146"/>
      <c r="P91" s="146"/>
      <c r="Q91" s="146"/>
      <c r="R91" s="146"/>
      <c r="S91" s="146">
        <f>S92</f>
        <v>0</v>
      </c>
      <c r="T91" s="46"/>
    </row>
    <row r="92" spans="1:20" s="126" customFormat="1" ht="19.5" customHeight="1">
      <c r="A92" s="179" t="s">
        <v>315</v>
      </c>
      <c r="B92" s="149" t="s">
        <v>168</v>
      </c>
      <c r="C92" s="149"/>
      <c r="D92" s="144" t="s">
        <v>519</v>
      </c>
      <c r="E92" s="150"/>
      <c r="F92" s="146">
        <f t="shared" si="8"/>
        <v>0</v>
      </c>
      <c r="G92" s="146"/>
      <c r="H92" s="146"/>
      <c r="I92" s="146"/>
      <c r="J92" s="146"/>
      <c r="K92" s="146">
        <f>K93</f>
        <v>0</v>
      </c>
      <c r="L92" s="146"/>
      <c r="M92" s="146"/>
      <c r="N92" s="146">
        <f t="shared" si="9"/>
        <v>0</v>
      </c>
      <c r="O92" s="146"/>
      <c r="P92" s="146"/>
      <c r="Q92" s="146"/>
      <c r="R92" s="146"/>
      <c r="S92" s="146">
        <f>S93</f>
        <v>0</v>
      </c>
      <c r="T92" s="46"/>
    </row>
    <row r="93" spans="1:20" s="126" customFormat="1" ht="19.5" customHeight="1">
      <c r="A93" s="180" t="s">
        <v>316</v>
      </c>
      <c r="B93" s="149" t="s">
        <v>168</v>
      </c>
      <c r="C93" s="149"/>
      <c r="D93" s="144" t="s">
        <v>520</v>
      </c>
      <c r="E93" s="150"/>
      <c r="F93" s="146">
        <f t="shared" si="8"/>
        <v>0</v>
      </c>
      <c r="G93" s="146"/>
      <c r="H93" s="146"/>
      <c r="I93" s="146"/>
      <c r="J93" s="146"/>
      <c r="K93" s="146"/>
      <c r="L93" s="146"/>
      <c r="M93" s="146"/>
      <c r="N93" s="146">
        <f t="shared" si="9"/>
        <v>0</v>
      </c>
      <c r="O93" s="146"/>
      <c r="P93" s="146"/>
      <c r="Q93" s="146"/>
      <c r="R93" s="146"/>
      <c r="S93" s="146"/>
      <c r="T93" s="46"/>
    </row>
    <row r="94" spans="1:20" s="157" customFormat="1" ht="22.5" customHeight="1">
      <c r="A94" s="151" t="s">
        <v>291</v>
      </c>
      <c r="B94" s="152" t="s">
        <v>168</v>
      </c>
      <c r="C94" s="152" t="s">
        <v>292</v>
      </c>
      <c r="D94" s="176" t="s">
        <v>293</v>
      </c>
      <c r="E94" s="154"/>
      <c r="F94" s="155">
        <f>K94</f>
        <v>14623408.370000001</v>
      </c>
      <c r="G94" s="155"/>
      <c r="H94" s="155"/>
      <c r="I94" s="155"/>
      <c r="J94" s="155"/>
      <c r="K94" s="155">
        <f>K102+K119+K160+K95</f>
        <v>14623408.370000001</v>
      </c>
      <c r="L94" s="155"/>
      <c r="M94" s="155"/>
      <c r="N94" s="155">
        <f>N102+N119+N160+N95</f>
        <v>10969227.04</v>
      </c>
      <c r="O94" s="155"/>
      <c r="P94" s="155"/>
      <c r="Q94" s="155"/>
      <c r="R94" s="155"/>
      <c r="S94" s="155">
        <f>S102+S119+S160+S95</f>
        <v>10969227.04</v>
      </c>
      <c r="T94" s="156"/>
    </row>
    <row r="95" spans="1:20" s="67" customFormat="1" ht="18.75">
      <c r="A95" s="133" t="s">
        <v>414</v>
      </c>
      <c r="B95" s="143" t="s">
        <v>168</v>
      </c>
      <c r="C95" s="143" t="s">
        <v>295</v>
      </c>
      <c r="D95" s="168" t="s">
        <v>413</v>
      </c>
      <c r="E95" s="145"/>
      <c r="F95" s="169">
        <f aca="true" t="shared" si="10" ref="F95:F101">K95</f>
        <v>2132488</v>
      </c>
      <c r="G95" s="169"/>
      <c r="H95" s="169"/>
      <c r="I95" s="169"/>
      <c r="J95" s="169"/>
      <c r="K95" s="169">
        <f>K101+K98</f>
        <v>2132488</v>
      </c>
      <c r="L95" s="169"/>
      <c r="M95" s="169"/>
      <c r="N95" s="169">
        <f aca="true" t="shared" si="11" ref="N95:N105">S95</f>
        <v>2132488</v>
      </c>
      <c r="O95" s="169"/>
      <c r="P95" s="169"/>
      <c r="Q95" s="169"/>
      <c r="R95" s="169"/>
      <c r="S95" s="169">
        <f>S101+S98</f>
        <v>2132488</v>
      </c>
      <c r="T95" s="66"/>
    </row>
    <row r="96" spans="1:20" s="67" customFormat="1" ht="54.75" customHeight="1">
      <c r="A96" s="166" t="s">
        <v>535</v>
      </c>
      <c r="B96" s="149" t="s">
        <v>168</v>
      </c>
      <c r="C96" s="149"/>
      <c r="D96" s="174" t="s">
        <v>594</v>
      </c>
      <c r="E96" s="150"/>
      <c r="F96" s="146">
        <f t="shared" si="10"/>
        <v>2100708</v>
      </c>
      <c r="G96" s="146"/>
      <c r="H96" s="146"/>
      <c r="I96" s="146"/>
      <c r="J96" s="146"/>
      <c r="K96" s="146">
        <f>K97</f>
        <v>2100708</v>
      </c>
      <c r="L96" s="146"/>
      <c r="M96" s="146"/>
      <c r="N96" s="146">
        <f>S96</f>
        <v>2100708</v>
      </c>
      <c r="O96" s="146"/>
      <c r="P96" s="146"/>
      <c r="Q96" s="146"/>
      <c r="R96" s="146"/>
      <c r="S96" s="146">
        <f>S97</f>
        <v>2100708</v>
      </c>
      <c r="T96" s="66"/>
    </row>
    <row r="97" spans="1:20" s="67" customFormat="1" ht="18" customHeight="1">
      <c r="A97" s="179" t="s">
        <v>315</v>
      </c>
      <c r="B97" s="149" t="s">
        <v>168</v>
      </c>
      <c r="C97" s="149"/>
      <c r="D97" s="174" t="s">
        <v>593</v>
      </c>
      <c r="E97" s="150"/>
      <c r="F97" s="146">
        <f t="shared" si="10"/>
        <v>2100708</v>
      </c>
      <c r="G97" s="146"/>
      <c r="H97" s="146"/>
      <c r="I97" s="146"/>
      <c r="J97" s="146"/>
      <c r="K97" s="146">
        <f>K98</f>
        <v>2100708</v>
      </c>
      <c r="L97" s="146"/>
      <c r="M97" s="146"/>
      <c r="N97" s="146">
        <f>S97</f>
        <v>2100708</v>
      </c>
      <c r="O97" s="146"/>
      <c r="P97" s="146"/>
      <c r="Q97" s="146"/>
      <c r="R97" s="146"/>
      <c r="S97" s="146">
        <f>S98</f>
        <v>2100708</v>
      </c>
      <c r="T97" s="66"/>
    </row>
    <row r="98" spans="1:20" s="67" customFormat="1" ht="16.5" customHeight="1">
      <c r="A98" s="180" t="s">
        <v>316</v>
      </c>
      <c r="B98" s="149" t="s">
        <v>168</v>
      </c>
      <c r="C98" s="149"/>
      <c r="D98" s="174" t="s">
        <v>592</v>
      </c>
      <c r="E98" s="150"/>
      <c r="F98" s="146">
        <f t="shared" si="10"/>
        <v>2100708</v>
      </c>
      <c r="G98" s="146"/>
      <c r="H98" s="146"/>
      <c r="I98" s="146"/>
      <c r="J98" s="146"/>
      <c r="K98" s="146">
        <v>2100708</v>
      </c>
      <c r="L98" s="146"/>
      <c r="M98" s="146"/>
      <c r="N98" s="146">
        <f>S98</f>
        <v>2100708</v>
      </c>
      <c r="O98" s="146"/>
      <c r="P98" s="146"/>
      <c r="Q98" s="146"/>
      <c r="R98" s="146"/>
      <c r="S98" s="146">
        <v>2100708</v>
      </c>
      <c r="T98" s="66"/>
    </row>
    <row r="99" spans="1:20" s="126" customFormat="1" ht="52.5" customHeight="1">
      <c r="A99" s="166" t="s">
        <v>526</v>
      </c>
      <c r="B99" s="149"/>
      <c r="C99" s="149"/>
      <c r="D99" s="144" t="s">
        <v>522</v>
      </c>
      <c r="E99" s="150"/>
      <c r="F99" s="146">
        <f t="shared" si="10"/>
        <v>31780</v>
      </c>
      <c r="G99" s="146"/>
      <c r="H99" s="146"/>
      <c r="I99" s="146"/>
      <c r="J99" s="146"/>
      <c r="K99" s="146">
        <f>K101</f>
        <v>31780</v>
      </c>
      <c r="L99" s="146"/>
      <c r="M99" s="146"/>
      <c r="N99" s="146">
        <f t="shared" si="11"/>
        <v>31780</v>
      </c>
      <c r="O99" s="146"/>
      <c r="P99" s="146"/>
      <c r="Q99" s="146"/>
      <c r="R99" s="146"/>
      <c r="S99" s="146">
        <f>S101</f>
        <v>31780</v>
      </c>
      <c r="T99" s="46"/>
    </row>
    <row r="100" spans="1:20" s="126" customFormat="1" ht="24" customHeight="1">
      <c r="A100" s="165" t="s">
        <v>275</v>
      </c>
      <c r="B100" s="149"/>
      <c r="C100" s="149"/>
      <c r="D100" s="144" t="s">
        <v>523</v>
      </c>
      <c r="E100" s="150"/>
      <c r="F100" s="146">
        <f t="shared" si="10"/>
        <v>31780</v>
      </c>
      <c r="G100" s="146"/>
      <c r="H100" s="146"/>
      <c r="I100" s="146"/>
      <c r="J100" s="146"/>
      <c r="K100" s="146">
        <f>K101</f>
        <v>31780</v>
      </c>
      <c r="L100" s="146"/>
      <c r="M100" s="146"/>
      <c r="N100" s="146">
        <f t="shared" si="11"/>
        <v>31780</v>
      </c>
      <c r="O100" s="146"/>
      <c r="P100" s="146"/>
      <c r="Q100" s="146"/>
      <c r="R100" s="146"/>
      <c r="S100" s="146">
        <f>S101</f>
        <v>31780</v>
      </c>
      <c r="T100" s="46"/>
    </row>
    <row r="101" spans="1:20" s="126" customFormat="1" ht="39" customHeight="1">
      <c r="A101" s="148" t="s">
        <v>298</v>
      </c>
      <c r="B101" s="149"/>
      <c r="C101" s="149"/>
      <c r="D101" s="144" t="s">
        <v>524</v>
      </c>
      <c r="E101" s="150"/>
      <c r="F101" s="146">
        <f t="shared" si="10"/>
        <v>31780</v>
      </c>
      <c r="G101" s="146"/>
      <c r="H101" s="146"/>
      <c r="I101" s="146"/>
      <c r="J101" s="146"/>
      <c r="K101" s="146">
        <v>31780</v>
      </c>
      <c r="L101" s="146"/>
      <c r="M101" s="146"/>
      <c r="N101" s="146">
        <f t="shared" si="11"/>
        <v>31780</v>
      </c>
      <c r="O101" s="146"/>
      <c r="P101" s="146"/>
      <c r="Q101" s="146"/>
      <c r="R101" s="146"/>
      <c r="S101" s="146">
        <v>31780</v>
      </c>
      <c r="T101" s="46"/>
    </row>
    <row r="102" spans="1:20" s="67" customFormat="1" ht="23.25" customHeight="1">
      <c r="A102" s="133" t="s">
        <v>294</v>
      </c>
      <c r="B102" s="143" t="s">
        <v>168</v>
      </c>
      <c r="C102" s="143" t="s">
        <v>295</v>
      </c>
      <c r="D102" s="168" t="s">
        <v>296</v>
      </c>
      <c r="E102" s="145"/>
      <c r="F102" s="169">
        <f>K102</f>
        <v>1462717.27</v>
      </c>
      <c r="G102" s="169"/>
      <c r="H102" s="169"/>
      <c r="I102" s="169"/>
      <c r="J102" s="169"/>
      <c r="K102" s="169">
        <f>K103+K106+K113+K109+K111+K115+K117</f>
        <v>1462717.27</v>
      </c>
      <c r="L102" s="169"/>
      <c r="M102" s="169"/>
      <c r="N102" s="169">
        <f t="shared" si="11"/>
        <v>1437379.55</v>
      </c>
      <c r="O102" s="169"/>
      <c r="P102" s="169"/>
      <c r="Q102" s="169"/>
      <c r="R102" s="169"/>
      <c r="S102" s="169">
        <f>S103+S106+S113+S109+S111+S115+S117</f>
        <v>1437379.55</v>
      </c>
      <c r="T102" s="66"/>
    </row>
    <row r="103" spans="1:20" s="126" customFormat="1" ht="18.75" customHeight="1">
      <c r="A103" s="148" t="s">
        <v>193</v>
      </c>
      <c r="B103" s="149" t="s">
        <v>168</v>
      </c>
      <c r="C103" s="149"/>
      <c r="D103" s="144" t="s">
        <v>527</v>
      </c>
      <c r="E103" s="150"/>
      <c r="F103" s="146">
        <f>K103</f>
        <v>300210.8</v>
      </c>
      <c r="G103" s="146"/>
      <c r="H103" s="146"/>
      <c r="I103" s="146"/>
      <c r="J103" s="146"/>
      <c r="K103" s="146">
        <f>K104</f>
        <v>300210.8</v>
      </c>
      <c r="L103" s="146"/>
      <c r="M103" s="146"/>
      <c r="N103" s="146">
        <f t="shared" si="11"/>
        <v>300210.8</v>
      </c>
      <c r="O103" s="146"/>
      <c r="P103" s="146"/>
      <c r="Q103" s="146"/>
      <c r="R103" s="146"/>
      <c r="S103" s="146">
        <f>S104</f>
        <v>300210.8</v>
      </c>
      <c r="T103" s="46"/>
    </row>
    <row r="104" spans="1:20" s="126" customFormat="1" ht="18.75" customHeight="1">
      <c r="A104" s="165" t="s">
        <v>297</v>
      </c>
      <c r="B104" s="149" t="s">
        <v>168</v>
      </c>
      <c r="C104" s="149"/>
      <c r="D104" s="144" t="s">
        <v>528</v>
      </c>
      <c r="E104" s="150"/>
      <c r="F104" s="146">
        <f>K104</f>
        <v>300210.8</v>
      </c>
      <c r="G104" s="146"/>
      <c r="H104" s="146"/>
      <c r="I104" s="146"/>
      <c r="J104" s="146"/>
      <c r="K104" s="146">
        <f>K105</f>
        <v>300210.8</v>
      </c>
      <c r="L104" s="146"/>
      <c r="M104" s="146"/>
      <c r="N104" s="146">
        <f t="shared" si="11"/>
        <v>300210.8</v>
      </c>
      <c r="O104" s="146"/>
      <c r="P104" s="146"/>
      <c r="Q104" s="146"/>
      <c r="R104" s="146"/>
      <c r="S104" s="146">
        <f>S105</f>
        <v>300210.8</v>
      </c>
      <c r="T104" s="46"/>
    </row>
    <row r="105" spans="1:20" s="126" customFormat="1" ht="37.5" customHeight="1">
      <c r="A105" s="148" t="s">
        <v>298</v>
      </c>
      <c r="B105" s="149" t="s">
        <v>168</v>
      </c>
      <c r="C105" s="149"/>
      <c r="D105" s="144" t="s">
        <v>529</v>
      </c>
      <c r="E105" s="150"/>
      <c r="F105" s="146">
        <f>K105</f>
        <v>300210.8</v>
      </c>
      <c r="G105" s="146"/>
      <c r="H105" s="146"/>
      <c r="I105" s="146"/>
      <c r="J105" s="146"/>
      <c r="K105" s="146">
        <v>300210.8</v>
      </c>
      <c r="L105" s="146"/>
      <c r="M105" s="146"/>
      <c r="N105" s="146">
        <f t="shared" si="11"/>
        <v>300210.8</v>
      </c>
      <c r="O105" s="146"/>
      <c r="P105" s="146"/>
      <c r="Q105" s="146"/>
      <c r="R105" s="146"/>
      <c r="S105" s="146">
        <v>300210.8</v>
      </c>
      <c r="T105" s="46"/>
    </row>
    <row r="106" spans="1:20" s="126" customFormat="1" ht="18.75" customHeight="1">
      <c r="A106" s="148" t="s">
        <v>299</v>
      </c>
      <c r="B106" s="149" t="s">
        <v>168</v>
      </c>
      <c r="C106" s="149"/>
      <c r="D106" s="144" t="s">
        <v>300</v>
      </c>
      <c r="E106" s="150"/>
      <c r="F106" s="146">
        <f>F107+F108</f>
        <v>0</v>
      </c>
      <c r="G106" s="146"/>
      <c r="H106" s="146"/>
      <c r="I106" s="146"/>
      <c r="J106" s="146"/>
      <c r="K106" s="146">
        <f>K107+K108</f>
        <v>0</v>
      </c>
      <c r="L106" s="146"/>
      <c r="M106" s="146"/>
      <c r="N106" s="146">
        <f>N107+N108</f>
        <v>0</v>
      </c>
      <c r="O106" s="146"/>
      <c r="P106" s="146"/>
      <c r="Q106" s="146"/>
      <c r="R106" s="146"/>
      <c r="S106" s="146">
        <f>S107+S108</f>
        <v>0</v>
      </c>
      <c r="T106" s="46"/>
    </row>
    <row r="107" spans="1:20" s="126" customFormat="1" ht="18.75" customHeight="1">
      <c r="A107" s="142" t="s">
        <v>275</v>
      </c>
      <c r="B107" s="149" t="s">
        <v>168</v>
      </c>
      <c r="C107" s="149"/>
      <c r="D107" s="144" t="s">
        <v>415</v>
      </c>
      <c r="E107" s="150"/>
      <c r="F107" s="146">
        <f>K107</f>
        <v>0</v>
      </c>
      <c r="G107" s="146"/>
      <c r="H107" s="146"/>
      <c r="I107" s="146"/>
      <c r="J107" s="146"/>
      <c r="K107" s="146"/>
      <c r="L107" s="146"/>
      <c r="M107" s="146"/>
      <c r="N107" s="146">
        <f>S107</f>
        <v>0</v>
      </c>
      <c r="O107" s="146"/>
      <c r="P107" s="146"/>
      <c r="Q107" s="146"/>
      <c r="R107" s="146"/>
      <c r="S107" s="146"/>
      <c r="T107" s="46"/>
    </row>
    <row r="108" spans="1:20" s="126" customFormat="1" ht="18.75" customHeight="1">
      <c r="A108" s="148" t="s">
        <v>298</v>
      </c>
      <c r="B108" s="149" t="s">
        <v>168</v>
      </c>
      <c r="C108" s="149"/>
      <c r="D108" s="144" t="s">
        <v>423</v>
      </c>
      <c r="E108" s="150"/>
      <c r="F108" s="146">
        <f>K108</f>
        <v>0</v>
      </c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46"/>
    </row>
    <row r="109" spans="1:20" s="126" customFormat="1" ht="18.75" customHeight="1">
      <c r="A109" s="142" t="s">
        <v>462</v>
      </c>
      <c r="B109" s="149" t="s">
        <v>168</v>
      </c>
      <c r="C109" s="149"/>
      <c r="D109" s="144" t="s">
        <v>463</v>
      </c>
      <c r="E109" s="150"/>
      <c r="F109" s="146">
        <f>F110</f>
        <v>0</v>
      </c>
      <c r="G109" s="146"/>
      <c r="H109" s="146"/>
      <c r="I109" s="146"/>
      <c r="J109" s="146"/>
      <c r="K109" s="146">
        <f>K110</f>
        <v>0</v>
      </c>
      <c r="L109" s="146"/>
      <c r="M109" s="146"/>
      <c r="N109" s="146">
        <f>N110</f>
        <v>0</v>
      </c>
      <c r="O109" s="146"/>
      <c r="P109" s="146"/>
      <c r="Q109" s="146"/>
      <c r="R109" s="146"/>
      <c r="S109" s="146">
        <f>S110</f>
        <v>0</v>
      </c>
      <c r="T109" s="46"/>
    </row>
    <row r="110" spans="1:20" s="126" customFormat="1" ht="18.75" customHeight="1">
      <c r="A110" s="148" t="s">
        <v>298</v>
      </c>
      <c r="B110" s="149" t="s">
        <v>168</v>
      </c>
      <c r="C110" s="149"/>
      <c r="D110" s="144" t="s">
        <v>461</v>
      </c>
      <c r="E110" s="150"/>
      <c r="F110" s="146">
        <f>K110</f>
        <v>0</v>
      </c>
      <c r="G110" s="146"/>
      <c r="H110" s="146"/>
      <c r="I110" s="146"/>
      <c r="J110" s="146"/>
      <c r="K110" s="146"/>
      <c r="L110" s="146"/>
      <c r="M110" s="146"/>
      <c r="N110" s="146">
        <f>S110</f>
        <v>0</v>
      </c>
      <c r="O110" s="146"/>
      <c r="P110" s="146"/>
      <c r="Q110" s="146"/>
      <c r="R110" s="146"/>
      <c r="S110" s="146"/>
      <c r="T110" s="46"/>
    </row>
    <row r="111" spans="1:20" s="126" customFormat="1" ht="18.75" customHeight="1">
      <c r="A111" s="166" t="s">
        <v>525</v>
      </c>
      <c r="B111" s="149" t="s">
        <v>168</v>
      </c>
      <c r="C111" s="149"/>
      <c r="D111" s="174" t="s">
        <v>530</v>
      </c>
      <c r="E111" s="150"/>
      <c r="F111" s="146">
        <f>F112</f>
        <v>0</v>
      </c>
      <c r="G111" s="146"/>
      <c r="H111" s="146"/>
      <c r="I111" s="146"/>
      <c r="J111" s="146"/>
      <c r="K111" s="146">
        <f>K112</f>
        <v>0</v>
      </c>
      <c r="L111" s="146"/>
      <c r="M111" s="146"/>
      <c r="N111" s="146">
        <f>N112</f>
        <v>0</v>
      </c>
      <c r="O111" s="146"/>
      <c r="P111" s="146"/>
      <c r="Q111" s="146"/>
      <c r="R111" s="146"/>
      <c r="S111" s="146">
        <f>S112</f>
        <v>0</v>
      </c>
      <c r="T111" s="46"/>
    </row>
    <row r="112" spans="1:20" s="126" customFormat="1" ht="18.75" customHeight="1">
      <c r="A112" s="148" t="s">
        <v>298</v>
      </c>
      <c r="B112" s="149" t="s">
        <v>168</v>
      </c>
      <c r="C112" s="149"/>
      <c r="D112" s="144" t="s">
        <v>531</v>
      </c>
      <c r="E112" s="150"/>
      <c r="F112" s="146">
        <f>K112</f>
        <v>0</v>
      </c>
      <c r="G112" s="146"/>
      <c r="H112" s="146"/>
      <c r="I112" s="146"/>
      <c r="J112" s="146"/>
      <c r="K112" s="146"/>
      <c r="L112" s="146"/>
      <c r="M112" s="146"/>
      <c r="N112" s="146">
        <f>S112</f>
        <v>0</v>
      </c>
      <c r="O112" s="146"/>
      <c r="P112" s="146"/>
      <c r="Q112" s="146"/>
      <c r="R112" s="146"/>
      <c r="S112" s="146"/>
      <c r="T112" s="46"/>
    </row>
    <row r="113" spans="1:20" s="126" customFormat="1" ht="51.75" customHeight="1">
      <c r="A113" s="166" t="s">
        <v>534</v>
      </c>
      <c r="B113" s="149" t="s">
        <v>168</v>
      </c>
      <c r="C113" s="149"/>
      <c r="D113" s="174" t="s">
        <v>532</v>
      </c>
      <c r="E113" s="150"/>
      <c r="F113" s="146">
        <f>F114</f>
        <v>1085185.47</v>
      </c>
      <c r="G113" s="146"/>
      <c r="H113" s="146"/>
      <c r="I113" s="146"/>
      <c r="J113" s="146"/>
      <c r="K113" s="146">
        <f>K114</f>
        <v>1085185.47</v>
      </c>
      <c r="L113" s="146"/>
      <c r="M113" s="146"/>
      <c r="N113" s="146">
        <f>N114</f>
        <v>1059847.75</v>
      </c>
      <c r="O113" s="146"/>
      <c r="P113" s="146"/>
      <c r="Q113" s="146"/>
      <c r="R113" s="146"/>
      <c r="S113" s="146">
        <f>S114</f>
        <v>1059847.75</v>
      </c>
      <c r="T113" s="46"/>
    </row>
    <row r="114" spans="1:20" s="126" customFormat="1" ht="38.25" customHeight="1">
      <c r="A114" s="148" t="s">
        <v>298</v>
      </c>
      <c r="B114" s="149" t="s">
        <v>168</v>
      </c>
      <c r="C114" s="149"/>
      <c r="D114" s="144" t="s">
        <v>533</v>
      </c>
      <c r="E114" s="150"/>
      <c r="F114" s="146">
        <f aca="true" t="shared" si="12" ref="F114:F137">K114</f>
        <v>1085185.47</v>
      </c>
      <c r="G114" s="146"/>
      <c r="H114" s="146"/>
      <c r="I114" s="146"/>
      <c r="J114" s="146"/>
      <c r="K114" s="146">
        <v>1085185.47</v>
      </c>
      <c r="L114" s="146"/>
      <c r="M114" s="146"/>
      <c r="N114" s="146">
        <f aca="true" t="shared" si="13" ref="N114:N134">S114</f>
        <v>1059847.75</v>
      </c>
      <c r="O114" s="146"/>
      <c r="P114" s="146"/>
      <c r="Q114" s="146"/>
      <c r="R114" s="146"/>
      <c r="S114" s="146">
        <v>1059847.75</v>
      </c>
      <c r="T114" s="46"/>
    </row>
    <row r="115" spans="1:20" s="126" customFormat="1" ht="69.75" customHeight="1">
      <c r="A115" s="166" t="s">
        <v>560</v>
      </c>
      <c r="B115" s="149" t="s">
        <v>168</v>
      </c>
      <c r="C115" s="149"/>
      <c r="D115" s="174" t="s">
        <v>485</v>
      </c>
      <c r="E115" s="150"/>
      <c r="F115" s="146">
        <f>F116</f>
        <v>77321</v>
      </c>
      <c r="G115" s="146"/>
      <c r="H115" s="146"/>
      <c r="I115" s="146"/>
      <c r="J115" s="146"/>
      <c r="K115" s="146">
        <f>K116</f>
        <v>77321</v>
      </c>
      <c r="L115" s="146"/>
      <c r="M115" s="146"/>
      <c r="N115" s="146">
        <f>N116</f>
        <v>77321</v>
      </c>
      <c r="O115" s="146"/>
      <c r="P115" s="146"/>
      <c r="Q115" s="146"/>
      <c r="R115" s="146"/>
      <c r="S115" s="146">
        <f>S116</f>
        <v>77321</v>
      </c>
      <c r="T115" s="46"/>
    </row>
    <row r="116" spans="1:20" s="126" customFormat="1" ht="37.5" customHeight="1">
      <c r="A116" s="148" t="s">
        <v>298</v>
      </c>
      <c r="B116" s="149" t="s">
        <v>168</v>
      </c>
      <c r="C116" s="149"/>
      <c r="D116" s="144" t="s">
        <v>486</v>
      </c>
      <c r="E116" s="150"/>
      <c r="F116" s="146">
        <f>K116</f>
        <v>77321</v>
      </c>
      <c r="G116" s="146"/>
      <c r="H116" s="146"/>
      <c r="I116" s="146"/>
      <c r="J116" s="146"/>
      <c r="K116" s="146">
        <v>77321</v>
      </c>
      <c r="L116" s="146"/>
      <c r="M116" s="146"/>
      <c r="N116" s="146">
        <f>S116</f>
        <v>77321</v>
      </c>
      <c r="O116" s="146"/>
      <c r="P116" s="146"/>
      <c r="Q116" s="146"/>
      <c r="R116" s="146"/>
      <c r="S116" s="146">
        <v>77321</v>
      </c>
      <c r="T116" s="46"/>
    </row>
    <row r="117" spans="1:20" s="126" customFormat="1" ht="21" customHeight="1">
      <c r="A117" s="166" t="s">
        <v>470</v>
      </c>
      <c r="B117" s="149" t="s">
        <v>168</v>
      </c>
      <c r="C117" s="149"/>
      <c r="D117" s="174" t="s">
        <v>471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21" customHeight="1">
      <c r="A118" s="148" t="s">
        <v>298</v>
      </c>
      <c r="B118" s="149" t="s">
        <v>168</v>
      </c>
      <c r="C118" s="149"/>
      <c r="D118" s="144" t="s">
        <v>478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67" customFormat="1" ht="21.75" customHeight="1">
      <c r="A119" s="162" t="s">
        <v>301</v>
      </c>
      <c r="B119" s="143" t="s">
        <v>168</v>
      </c>
      <c r="C119" s="143"/>
      <c r="D119" s="168" t="s">
        <v>302</v>
      </c>
      <c r="E119" s="145"/>
      <c r="F119" s="169">
        <f>K119</f>
        <v>1706811.84</v>
      </c>
      <c r="G119" s="169"/>
      <c r="H119" s="169"/>
      <c r="I119" s="169"/>
      <c r="J119" s="169"/>
      <c r="K119" s="169">
        <f>SUM(K144+K134+K131+K128+K125+K137)+K120+K152+K146+K140+K138+K148+K159+K153+K154</f>
        <v>1706811.84</v>
      </c>
      <c r="L119" s="169"/>
      <c r="M119" s="169"/>
      <c r="N119" s="169">
        <f t="shared" si="13"/>
        <v>1124406.62</v>
      </c>
      <c r="O119" s="169"/>
      <c r="P119" s="169"/>
      <c r="Q119" s="169"/>
      <c r="R119" s="169"/>
      <c r="S119" s="169">
        <f>SUM(S144+S134+S131+S128+S125+S137)+S120+S152+S146+S140+S138+S148+S159+S153+S154</f>
        <v>1124406.62</v>
      </c>
      <c r="T119" s="66"/>
    </row>
    <row r="120" spans="1:20" s="126" customFormat="1" ht="21" customHeight="1" hidden="1">
      <c r="A120" s="148" t="s">
        <v>193</v>
      </c>
      <c r="B120" s="149" t="s">
        <v>168</v>
      </c>
      <c r="C120" s="149"/>
      <c r="D120" s="144" t="s">
        <v>303</v>
      </c>
      <c r="E120" s="150"/>
      <c r="F120" s="146">
        <f t="shared" si="12"/>
        <v>0</v>
      </c>
      <c r="G120" s="146"/>
      <c r="H120" s="146"/>
      <c r="I120" s="146"/>
      <c r="J120" s="146"/>
      <c r="K120" s="146">
        <f>K121</f>
        <v>0</v>
      </c>
      <c r="L120" s="146"/>
      <c r="M120" s="146"/>
      <c r="N120" s="146">
        <f t="shared" si="13"/>
        <v>0</v>
      </c>
      <c r="O120" s="146"/>
      <c r="P120" s="146"/>
      <c r="Q120" s="146"/>
      <c r="R120" s="146"/>
      <c r="S120" s="146">
        <f>S121</f>
        <v>0</v>
      </c>
      <c r="T120" s="46"/>
    </row>
    <row r="121" spans="1:20" s="126" customFormat="1" ht="63.75" customHeight="1" hidden="1">
      <c r="A121" s="165" t="s">
        <v>297</v>
      </c>
      <c r="B121" s="149" t="s">
        <v>168</v>
      </c>
      <c r="C121" s="149"/>
      <c r="D121" s="144" t="s">
        <v>304</v>
      </c>
      <c r="E121" s="150"/>
      <c r="F121" s="146">
        <f t="shared" si="12"/>
        <v>0</v>
      </c>
      <c r="G121" s="146"/>
      <c r="H121" s="146"/>
      <c r="I121" s="146"/>
      <c r="J121" s="146"/>
      <c r="K121" s="146">
        <f>K122</f>
        <v>0</v>
      </c>
      <c r="L121" s="146"/>
      <c r="M121" s="146"/>
      <c r="N121" s="146">
        <f t="shared" si="13"/>
        <v>0</v>
      </c>
      <c r="O121" s="146"/>
      <c r="P121" s="146"/>
      <c r="Q121" s="146"/>
      <c r="R121" s="146"/>
      <c r="S121" s="146">
        <f>S122</f>
        <v>0</v>
      </c>
      <c r="T121" s="46"/>
    </row>
    <row r="122" spans="1:20" s="126" customFormat="1" ht="39.75" customHeight="1" hidden="1">
      <c r="A122" s="178" t="s">
        <v>305</v>
      </c>
      <c r="B122" s="149" t="s">
        <v>168</v>
      </c>
      <c r="C122" s="149"/>
      <c r="D122" s="144" t="s">
        <v>306</v>
      </c>
      <c r="E122" s="150"/>
      <c r="F122" s="146">
        <f t="shared" si="12"/>
        <v>0</v>
      </c>
      <c r="G122" s="146"/>
      <c r="H122" s="146"/>
      <c r="I122" s="146"/>
      <c r="J122" s="146"/>
      <c r="K122" s="146"/>
      <c r="L122" s="146"/>
      <c r="M122" s="146"/>
      <c r="N122" s="146">
        <f t="shared" si="13"/>
        <v>0</v>
      </c>
      <c r="O122" s="146"/>
      <c r="P122" s="146"/>
      <c r="Q122" s="146"/>
      <c r="R122" s="146"/>
      <c r="S122" s="146"/>
      <c r="T122" s="46"/>
    </row>
    <row r="123" spans="1:20" s="126" customFormat="1" ht="68.25" customHeight="1">
      <c r="A123" s="148" t="s">
        <v>307</v>
      </c>
      <c r="B123" s="149" t="s">
        <v>168</v>
      </c>
      <c r="C123" s="149"/>
      <c r="D123" s="144" t="s">
        <v>498</v>
      </c>
      <c r="E123" s="150"/>
      <c r="F123" s="146">
        <f t="shared" si="12"/>
        <v>1200</v>
      </c>
      <c r="G123" s="146"/>
      <c r="H123" s="146"/>
      <c r="I123" s="146"/>
      <c r="J123" s="146"/>
      <c r="K123" s="146">
        <f>K124</f>
        <v>1200</v>
      </c>
      <c r="L123" s="146"/>
      <c r="M123" s="146"/>
      <c r="N123" s="146">
        <f t="shared" si="13"/>
        <v>1200</v>
      </c>
      <c r="O123" s="146"/>
      <c r="P123" s="146"/>
      <c r="Q123" s="146"/>
      <c r="R123" s="146"/>
      <c r="S123" s="146">
        <f>S124</f>
        <v>1200</v>
      </c>
      <c r="T123" s="46"/>
    </row>
    <row r="124" spans="1:20" s="126" customFormat="1" ht="59.25" customHeight="1">
      <c r="A124" s="165" t="s">
        <v>297</v>
      </c>
      <c r="B124" s="149" t="s">
        <v>168</v>
      </c>
      <c r="C124" s="149"/>
      <c r="D124" s="144" t="s">
        <v>499</v>
      </c>
      <c r="E124" s="150"/>
      <c r="F124" s="146">
        <f t="shared" si="12"/>
        <v>1200</v>
      </c>
      <c r="G124" s="146"/>
      <c r="H124" s="146"/>
      <c r="I124" s="146"/>
      <c r="J124" s="146"/>
      <c r="K124" s="146">
        <f>K125</f>
        <v>1200</v>
      </c>
      <c r="L124" s="146"/>
      <c r="M124" s="146"/>
      <c r="N124" s="146">
        <f t="shared" si="13"/>
        <v>1200</v>
      </c>
      <c r="O124" s="146"/>
      <c r="P124" s="146"/>
      <c r="Q124" s="146"/>
      <c r="R124" s="146"/>
      <c r="S124" s="146">
        <f>S125</f>
        <v>1200</v>
      </c>
      <c r="T124" s="46"/>
    </row>
    <row r="125" spans="1:20" s="126" customFormat="1" ht="38.25" customHeight="1">
      <c r="A125" s="148" t="s">
        <v>308</v>
      </c>
      <c r="B125" s="149" t="s">
        <v>168</v>
      </c>
      <c r="C125" s="149"/>
      <c r="D125" s="144" t="s">
        <v>500</v>
      </c>
      <c r="E125" s="150"/>
      <c r="F125" s="146">
        <f t="shared" si="12"/>
        <v>1200</v>
      </c>
      <c r="G125" s="146"/>
      <c r="H125" s="146"/>
      <c r="I125" s="146"/>
      <c r="J125" s="146"/>
      <c r="K125" s="146">
        <v>1200</v>
      </c>
      <c r="L125" s="146"/>
      <c r="M125" s="146"/>
      <c r="N125" s="146">
        <f t="shared" si="13"/>
        <v>1200</v>
      </c>
      <c r="O125" s="146"/>
      <c r="P125" s="146"/>
      <c r="Q125" s="146"/>
      <c r="R125" s="146"/>
      <c r="S125" s="146">
        <v>1200</v>
      </c>
      <c r="T125" s="46"/>
    </row>
    <row r="126" spans="1:20" s="126" customFormat="1" ht="36" customHeight="1">
      <c r="A126" s="148" t="s">
        <v>309</v>
      </c>
      <c r="B126" s="149" t="s">
        <v>168</v>
      </c>
      <c r="C126" s="149"/>
      <c r="D126" s="144" t="s">
        <v>501</v>
      </c>
      <c r="E126" s="150"/>
      <c r="F126" s="146">
        <f t="shared" si="12"/>
        <v>1200</v>
      </c>
      <c r="G126" s="146"/>
      <c r="H126" s="146"/>
      <c r="I126" s="146"/>
      <c r="J126" s="146"/>
      <c r="K126" s="146">
        <f>K127</f>
        <v>1200</v>
      </c>
      <c r="L126" s="146"/>
      <c r="M126" s="146"/>
      <c r="N126" s="146">
        <f t="shared" si="13"/>
        <v>1200</v>
      </c>
      <c r="O126" s="146"/>
      <c r="P126" s="146"/>
      <c r="Q126" s="146"/>
      <c r="R126" s="146"/>
      <c r="S126" s="146">
        <f>S127</f>
        <v>1200</v>
      </c>
      <c r="T126" s="46"/>
    </row>
    <row r="127" spans="1:20" s="126" customFormat="1" ht="54" customHeight="1">
      <c r="A127" s="165" t="s">
        <v>297</v>
      </c>
      <c r="B127" s="149" t="s">
        <v>168</v>
      </c>
      <c r="C127" s="149"/>
      <c r="D127" s="144" t="s">
        <v>502</v>
      </c>
      <c r="E127" s="150"/>
      <c r="F127" s="146">
        <f t="shared" si="12"/>
        <v>1200</v>
      </c>
      <c r="G127" s="146"/>
      <c r="H127" s="146"/>
      <c r="I127" s="146"/>
      <c r="J127" s="146"/>
      <c r="K127" s="146">
        <f>K128</f>
        <v>1200</v>
      </c>
      <c r="L127" s="146"/>
      <c r="M127" s="146"/>
      <c r="N127" s="146">
        <f t="shared" si="13"/>
        <v>1200</v>
      </c>
      <c r="O127" s="146"/>
      <c r="P127" s="146"/>
      <c r="Q127" s="146"/>
      <c r="R127" s="146"/>
      <c r="S127" s="146">
        <f>S128</f>
        <v>1200</v>
      </c>
      <c r="T127" s="46"/>
    </row>
    <row r="128" spans="1:20" s="126" customFormat="1" ht="33">
      <c r="A128" s="148" t="s">
        <v>308</v>
      </c>
      <c r="B128" s="149" t="s">
        <v>168</v>
      </c>
      <c r="C128" s="149"/>
      <c r="D128" s="144" t="s">
        <v>503</v>
      </c>
      <c r="E128" s="150"/>
      <c r="F128" s="146">
        <f t="shared" si="12"/>
        <v>1200</v>
      </c>
      <c r="G128" s="146"/>
      <c r="H128" s="146"/>
      <c r="I128" s="146"/>
      <c r="J128" s="146"/>
      <c r="K128" s="146">
        <v>1200</v>
      </c>
      <c r="L128" s="146"/>
      <c r="M128" s="146"/>
      <c r="N128" s="146">
        <f t="shared" si="13"/>
        <v>1200</v>
      </c>
      <c r="O128" s="146"/>
      <c r="P128" s="146"/>
      <c r="Q128" s="146"/>
      <c r="R128" s="146"/>
      <c r="S128" s="146">
        <v>1200</v>
      </c>
      <c r="T128" s="46"/>
    </row>
    <row r="129" spans="1:20" s="126" customFormat="1" ht="33.75" customHeight="1">
      <c r="A129" s="148" t="s">
        <v>310</v>
      </c>
      <c r="B129" s="149" t="s">
        <v>168</v>
      </c>
      <c r="C129" s="149"/>
      <c r="D129" s="144" t="s">
        <v>504</v>
      </c>
      <c r="E129" s="150"/>
      <c r="F129" s="146">
        <f t="shared" si="12"/>
        <v>9000</v>
      </c>
      <c r="G129" s="146"/>
      <c r="H129" s="146"/>
      <c r="I129" s="146"/>
      <c r="J129" s="146"/>
      <c r="K129" s="146">
        <f>K130</f>
        <v>9000</v>
      </c>
      <c r="L129" s="146"/>
      <c r="M129" s="146"/>
      <c r="N129" s="146">
        <f t="shared" si="13"/>
        <v>9000</v>
      </c>
      <c r="O129" s="146"/>
      <c r="P129" s="146"/>
      <c r="Q129" s="146"/>
      <c r="R129" s="146"/>
      <c r="S129" s="146">
        <f>S130</f>
        <v>9000</v>
      </c>
      <c r="T129" s="46"/>
    </row>
    <row r="130" spans="1:20" s="126" customFormat="1" ht="50.25" customHeight="1">
      <c r="A130" s="165" t="s">
        <v>297</v>
      </c>
      <c r="B130" s="149" t="s">
        <v>168</v>
      </c>
      <c r="C130" s="149"/>
      <c r="D130" s="144" t="s">
        <v>505</v>
      </c>
      <c r="E130" s="150"/>
      <c r="F130" s="146">
        <f t="shared" si="12"/>
        <v>9000</v>
      </c>
      <c r="G130" s="146"/>
      <c r="H130" s="146"/>
      <c r="I130" s="146"/>
      <c r="J130" s="146"/>
      <c r="K130" s="146">
        <f>K131</f>
        <v>9000</v>
      </c>
      <c r="L130" s="146"/>
      <c r="M130" s="146"/>
      <c r="N130" s="146">
        <f t="shared" si="13"/>
        <v>9000</v>
      </c>
      <c r="O130" s="146"/>
      <c r="P130" s="146"/>
      <c r="Q130" s="146"/>
      <c r="R130" s="146"/>
      <c r="S130" s="146">
        <f>S131</f>
        <v>9000</v>
      </c>
      <c r="T130" s="46"/>
    </row>
    <row r="131" spans="1:20" s="126" customFormat="1" ht="33">
      <c r="A131" s="148" t="s">
        <v>308</v>
      </c>
      <c r="B131" s="149" t="s">
        <v>168</v>
      </c>
      <c r="C131" s="149"/>
      <c r="D131" s="144" t="s">
        <v>506</v>
      </c>
      <c r="E131" s="150"/>
      <c r="F131" s="146">
        <f t="shared" si="12"/>
        <v>9000</v>
      </c>
      <c r="G131" s="146"/>
      <c r="H131" s="146"/>
      <c r="I131" s="146"/>
      <c r="J131" s="146"/>
      <c r="K131" s="146">
        <v>9000</v>
      </c>
      <c r="L131" s="146"/>
      <c r="M131" s="146"/>
      <c r="N131" s="146">
        <f t="shared" si="13"/>
        <v>9000</v>
      </c>
      <c r="O131" s="146"/>
      <c r="P131" s="146"/>
      <c r="Q131" s="146"/>
      <c r="R131" s="146"/>
      <c r="S131" s="146">
        <v>9000</v>
      </c>
      <c r="T131" s="46"/>
    </row>
    <row r="132" spans="1:20" s="126" customFormat="1" ht="21.75" customHeight="1">
      <c r="A132" s="162" t="s">
        <v>311</v>
      </c>
      <c r="B132" s="149" t="s">
        <v>168</v>
      </c>
      <c r="C132" s="149" t="s">
        <v>312</v>
      </c>
      <c r="D132" s="144" t="s">
        <v>445</v>
      </c>
      <c r="E132" s="150"/>
      <c r="F132" s="146">
        <f t="shared" si="12"/>
        <v>1167618.54</v>
      </c>
      <c r="G132" s="146"/>
      <c r="H132" s="146"/>
      <c r="I132" s="146"/>
      <c r="J132" s="146"/>
      <c r="K132" s="146">
        <f>K133</f>
        <v>1167618.54</v>
      </c>
      <c r="L132" s="146"/>
      <c r="M132" s="146"/>
      <c r="N132" s="146">
        <f t="shared" si="13"/>
        <v>1109476.62</v>
      </c>
      <c r="O132" s="146"/>
      <c r="P132" s="146"/>
      <c r="Q132" s="146"/>
      <c r="R132" s="146"/>
      <c r="S132" s="146">
        <f>S133</f>
        <v>1109476.62</v>
      </c>
      <c r="T132" s="46"/>
    </row>
    <row r="133" spans="1:20" s="126" customFormat="1" ht="75" customHeight="1">
      <c r="A133" s="165" t="s">
        <v>297</v>
      </c>
      <c r="B133" s="149" t="s">
        <v>168</v>
      </c>
      <c r="C133" s="149" t="s">
        <v>312</v>
      </c>
      <c r="D133" s="144" t="s">
        <v>446</v>
      </c>
      <c r="E133" s="150"/>
      <c r="F133" s="146">
        <f t="shared" si="12"/>
        <v>1167618.54</v>
      </c>
      <c r="G133" s="146"/>
      <c r="H133" s="146"/>
      <c r="I133" s="146"/>
      <c r="J133" s="146"/>
      <c r="K133" s="146">
        <f>K134</f>
        <v>1167618.54</v>
      </c>
      <c r="L133" s="146"/>
      <c r="M133" s="146"/>
      <c r="N133" s="146">
        <f t="shared" si="13"/>
        <v>1109476.62</v>
      </c>
      <c r="O133" s="146"/>
      <c r="P133" s="146"/>
      <c r="Q133" s="146"/>
      <c r="R133" s="146"/>
      <c r="S133" s="146">
        <f>S134</f>
        <v>1109476.62</v>
      </c>
      <c r="T133" s="46"/>
    </row>
    <row r="134" spans="1:20" s="126" customFormat="1" ht="33">
      <c r="A134" s="148" t="s">
        <v>313</v>
      </c>
      <c r="B134" s="149" t="s">
        <v>168</v>
      </c>
      <c r="C134" s="149" t="s">
        <v>314</v>
      </c>
      <c r="D134" s="144" t="s">
        <v>447</v>
      </c>
      <c r="E134" s="150"/>
      <c r="F134" s="146">
        <f t="shared" si="12"/>
        <v>1167618.54</v>
      </c>
      <c r="G134" s="146"/>
      <c r="H134" s="146"/>
      <c r="I134" s="146"/>
      <c r="J134" s="146"/>
      <c r="K134" s="146">
        <v>1167618.54</v>
      </c>
      <c r="L134" s="146"/>
      <c r="M134" s="146"/>
      <c r="N134" s="146">
        <f t="shared" si="13"/>
        <v>1109476.62</v>
      </c>
      <c r="O134" s="146"/>
      <c r="P134" s="146"/>
      <c r="Q134" s="146"/>
      <c r="R134" s="146"/>
      <c r="S134" s="146">
        <v>1109476.62</v>
      </c>
      <c r="T134" s="46"/>
    </row>
    <row r="135" spans="1:20" s="126" customFormat="1" ht="14.25" customHeight="1">
      <c r="A135" s="251" t="s">
        <v>487</v>
      </c>
      <c r="B135" s="149" t="s">
        <v>168</v>
      </c>
      <c r="C135" s="149"/>
      <c r="D135" s="144" t="s">
        <v>488</v>
      </c>
      <c r="E135" s="150"/>
      <c r="F135" s="146">
        <f t="shared" si="12"/>
        <v>0</v>
      </c>
      <c r="G135" s="146"/>
      <c r="H135" s="146"/>
      <c r="I135" s="146"/>
      <c r="J135" s="146"/>
      <c r="K135" s="146">
        <f>K136</f>
        <v>0</v>
      </c>
      <c r="L135" s="146"/>
      <c r="M135" s="146"/>
      <c r="N135" s="146">
        <f>N136</f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14.25" customHeight="1">
      <c r="A136" s="165" t="s">
        <v>297</v>
      </c>
      <c r="B136" s="149" t="s">
        <v>168</v>
      </c>
      <c r="C136" s="149"/>
      <c r="D136" s="144" t="s">
        <v>489</v>
      </c>
      <c r="E136" s="150"/>
      <c r="F136" s="146">
        <f>F137</f>
        <v>0</v>
      </c>
      <c r="G136" s="146"/>
      <c r="H136" s="146"/>
      <c r="I136" s="146"/>
      <c r="J136" s="146"/>
      <c r="K136" s="146">
        <f>K137</f>
        <v>0</v>
      </c>
      <c r="L136" s="146"/>
      <c r="M136" s="146"/>
      <c r="N136" s="146">
        <f>S136</f>
        <v>0</v>
      </c>
      <c r="O136" s="146"/>
      <c r="P136" s="146"/>
      <c r="Q136" s="146"/>
      <c r="R136" s="146"/>
      <c r="S136" s="146">
        <f>S137</f>
        <v>0</v>
      </c>
      <c r="T136" s="46"/>
    </row>
    <row r="137" spans="1:20" s="126" customFormat="1" ht="14.25" customHeight="1">
      <c r="A137" s="148" t="s">
        <v>313</v>
      </c>
      <c r="B137" s="149" t="s">
        <v>168</v>
      </c>
      <c r="C137" s="149"/>
      <c r="D137" s="144" t="s">
        <v>490</v>
      </c>
      <c r="E137" s="150"/>
      <c r="F137" s="146">
        <f t="shared" si="12"/>
        <v>0</v>
      </c>
      <c r="G137" s="146"/>
      <c r="H137" s="146"/>
      <c r="I137" s="146"/>
      <c r="J137" s="146"/>
      <c r="K137" s="146"/>
      <c r="L137" s="146"/>
      <c r="M137" s="146"/>
      <c r="N137" s="146">
        <f>S137</f>
        <v>0</v>
      </c>
      <c r="O137" s="146"/>
      <c r="P137" s="146"/>
      <c r="Q137" s="146"/>
      <c r="R137" s="146"/>
      <c r="S137" s="146"/>
      <c r="T137" s="46"/>
    </row>
    <row r="138" spans="1:20" s="126" customFormat="1" ht="54" customHeight="1">
      <c r="A138" s="166" t="s">
        <v>525</v>
      </c>
      <c r="B138" s="149" t="s">
        <v>168</v>
      </c>
      <c r="C138" s="149"/>
      <c r="D138" s="174" t="s">
        <v>605</v>
      </c>
      <c r="E138" s="150"/>
      <c r="F138" s="146">
        <f>F139</f>
        <v>2030</v>
      </c>
      <c r="G138" s="146"/>
      <c r="H138" s="146"/>
      <c r="I138" s="146"/>
      <c r="J138" s="146"/>
      <c r="K138" s="146">
        <f>K139</f>
        <v>2030</v>
      </c>
      <c r="L138" s="146"/>
      <c r="M138" s="146"/>
      <c r="N138" s="146">
        <f>N139</f>
        <v>2030</v>
      </c>
      <c r="O138" s="146"/>
      <c r="P138" s="146"/>
      <c r="Q138" s="146"/>
      <c r="R138" s="146"/>
      <c r="S138" s="146">
        <f>S139</f>
        <v>2030</v>
      </c>
      <c r="T138" s="46"/>
    </row>
    <row r="139" spans="1:20" s="126" customFormat="1" ht="31.5" customHeight="1">
      <c r="A139" s="148" t="s">
        <v>298</v>
      </c>
      <c r="B139" s="149" t="s">
        <v>168</v>
      </c>
      <c r="C139" s="149"/>
      <c r="D139" s="144" t="s">
        <v>604</v>
      </c>
      <c r="E139" s="150"/>
      <c r="F139" s="146">
        <f>K139</f>
        <v>2030</v>
      </c>
      <c r="G139" s="146"/>
      <c r="H139" s="146"/>
      <c r="I139" s="146"/>
      <c r="J139" s="146"/>
      <c r="K139" s="146">
        <v>2030</v>
      </c>
      <c r="L139" s="146"/>
      <c r="M139" s="146"/>
      <c r="N139" s="146">
        <f>S139</f>
        <v>2030</v>
      </c>
      <c r="O139" s="146"/>
      <c r="P139" s="146"/>
      <c r="Q139" s="146"/>
      <c r="R139" s="146"/>
      <c r="S139" s="146">
        <v>2030</v>
      </c>
      <c r="T139" s="46"/>
    </row>
    <row r="140" spans="1:20" s="126" customFormat="1" ht="14.25" customHeight="1" hidden="1">
      <c r="A140" s="166" t="s">
        <v>541</v>
      </c>
      <c r="B140" s="149" t="s">
        <v>168</v>
      </c>
      <c r="C140" s="149"/>
      <c r="D140" s="144" t="s">
        <v>538</v>
      </c>
      <c r="E140" s="150"/>
      <c r="F140" s="146">
        <f>F141</f>
        <v>0</v>
      </c>
      <c r="G140" s="146"/>
      <c r="H140" s="146"/>
      <c r="I140" s="146"/>
      <c r="J140" s="146"/>
      <c r="K140" s="146">
        <f>K141</f>
        <v>0</v>
      </c>
      <c r="L140" s="146"/>
      <c r="M140" s="146"/>
      <c r="N140" s="146">
        <f>N141</f>
        <v>0</v>
      </c>
      <c r="O140" s="146"/>
      <c r="P140" s="146"/>
      <c r="Q140" s="146"/>
      <c r="R140" s="146"/>
      <c r="S140" s="146">
        <f>S141</f>
        <v>0</v>
      </c>
      <c r="T140" s="46"/>
    </row>
    <row r="141" spans="1:20" s="126" customFormat="1" ht="14.25" customHeight="1" hidden="1">
      <c r="A141" s="148" t="s">
        <v>315</v>
      </c>
      <c r="B141" s="149" t="s">
        <v>168</v>
      </c>
      <c r="C141" s="149"/>
      <c r="D141" s="144" t="s">
        <v>542</v>
      </c>
      <c r="E141" s="150"/>
      <c r="F141" s="146">
        <f>F142</f>
        <v>0</v>
      </c>
      <c r="G141" s="146"/>
      <c r="H141" s="146"/>
      <c r="I141" s="146"/>
      <c r="J141" s="146"/>
      <c r="K141" s="146">
        <f>K142</f>
        <v>0</v>
      </c>
      <c r="L141" s="146"/>
      <c r="M141" s="146"/>
      <c r="N141" s="146">
        <f>N142</f>
        <v>0</v>
      </c>
      <c r="O141" s="146"/>
      <c r="P141" s="146"/>
      <c r="Q141" s="146"/>
      <c r="R141" s="146"/>
      <c r="S141" s="146">
        <f>S142</f>
        <v>0</v>
      </c>
      <c r="T141" s="46"/>
    </row>
    <row r="142" spans="1:20" s="126" customFormat="1" ht="14.25" customHeight="1" hidden="1">
      <c r="A142" s="148" t="s">
        <v>313</v>
      </c>
      <c r="B142" s="149" t="s">
        <v>168</v>
      </c>
      <c r="C142" s="149"/>
      <c r="D142" s="144" t="s">
        <v>543</v>
      </c>
      <c r="E142" s="150"/>
      <c r="F142" s="146">
        <f aca="true" t="shared" si="14" ref="F142:F162">K142</f>
        <v>0</v>
      </c>
      <c r="G142" s="146"/>
      <c r="H142" s="146"/>
      <c r="I142" s="146"/>
      <c r="J142" s="146"/>
      <c r="K142" s="146"/>
      <c r="L142" s="146"/>
      <c r="M142" s="146"/>
      <c r="N142" s="146">
        <f aca="true" t="shared" si="15" ref="N142:N169">S142</f>
        <v>0</v>
      </c>
      <c r="O142" s="146"/>
      <c r="P142" s="146"/>
      <c r="Q142" s="146"/>
      <c r="R142" s="146"/>
      <c r="S142" s="146"/>
      <c r="T142" s="46"/>
    </row>
    <row r="143" spans="1:20" s="126" customFormat="1" ht="25.5" customHeight="1">
      <c r="A143" s="148" t="s">
        <v>450</v>
      </c>
      <c r="B143" s="149" t="s">
        <v>168</v>
      </c>
      <c r="C143" s="149"/>
      <c r="D143" s="144" t="s">
        <v>449</v>
      </c>
      <c r="E143" s="150"/>
      <c r="F143" s="146">
        <f t="shared" si="14"/>
        <v>524263.3</v>
      </c>
      <c r="G143" s="146"/>
      <c r="H143" s="146"/>
      <c r="I143" s="146"/>
      <c r="J143" s="146"/>
      <c r="K143" s="146">
        <f>K144</f>
        <v>524263.3</v>
      </c>
      <c r="L143" s="146"/>
      <c r="M143" s="146"/>
      <c r="N143" s="146">
        <f t="shared" si="15"/>
        <v>0</v>
      </c>
      <c r="O143" s="146"/>
      <c r="P143" s="146"/>
      <c r="Q143" s="146"/>
      <c r="R143" s="146"/>
      <c r="S143" s="146">
        <f>S144</f>
        <v>0</v>
      </c>
      <c r="T143" s="46"/>
    </row>
    <row r="144" spans="1:20" s="126" customFormat="1" ht="35.25" customHeight="1">
      <c r="A144" s="148" t="s">
        <v>270</v>
      </c>
      <c r="B144" s="149" t="s">
        <v>168</v>
      </c>
      <c r="C144" s="149"/>
      <c r="D144" s="144" t="s">
        <v>448</v>
      </c>
      <c r="E144" s="150"/>
      <c r="F144" s="146">
        <f t="shared" si="14"/>
        <v>524263.3</v>
      </c>
      <c r="G144" s="146"/>
      <c r="H144" s="146"/>
      <c r="I144" s="146"/>
      <c r="J144" s="146"/>
      <c r="K144" s="146">
        <v>524263.3</v>
      </c>
      <c r="L144" s="146"/>
      <c r="M144" s="146"/>
      <c r="N144" s="146">
        <f t="shared" si="15"/>
        <v>0</v>
      </c>
      <c r="O144" s="146"/>
      <c r="P144" s="146"/>
      <c r="Q144" s="146"/>
      <c r="R144" s="146"/>
      <c r="S144" s="146"/>
      <c r="T144" s="46"/>
    </row>
    <row r="145" spans="1:20" s="126" customFormat="1" ht="24.75" customHeight="1">
      <c r="A145" s="148" t="s">
        <v>193</v>
      </c>
      <c r="B145" s="149" t="s">
        <v>168</v>
      </c>
      <c r="C145" s="149"/>
      <c r="D145" s="144" t="s">
        <v>595</v>
      </c>
      <c r="E145" s="150"/>
      <c r="F145" s="146">
        <f>K145</f>
        <v>1500</v>
      </c>
      <c r="G145" s="146"/>
      <c r="H145" s="146"/>
      <c r="I145" s="146"/>
      <c r="J145" s="146"/>
      <c r="K145" s="146">
        <f>K146</f>
        <v>1500</v>
      </c>
      <c r="L145" s="146"/>
      <c r="M145" s="146"/>
      <c r="N145" s="146">
        <f t="shared" si="15"/>
        <v>1500</v>
      </c>
      <c r="O145" s="146"/>
      <c r="P145" s="146"/>
      <c r="Q145" s="146"/>
      <c r="R145" s="146"/>
      <c r="S145" s="146">
        <f>S146</f>
        <v>1500</v>
      </c>
      <c r="T145" s="46"/>
    </row>
    <row r="146" spans="1:20" s="126" customFormat="1" ht="21" customHeight="1">
      <c r="A146" s="165" t="s">
        <v>297</v>
      </c>
      <c r="B146" s="149" t="s">
        <v>168</v>
      </c>
      <c r="C146" s="149"/>
      <c r="D146" s="144" t="s">
        <v>596</v>
      </c>
      <c r="E146" s="150"/>
      <c r="F146" s="146">
        <f t="shared" si="14"/>
        <v>1500</v>
      </c>
      <c r="G146" s="146"/>
      <c r="H146" s="146"/>
      <c r="I146" s="146"/>
      <c r="J146" s="146"/>
      <c r="K146" s="146">
        <f>K147</f>
        <v>1500</v>
      </c>
      <c r="L146" s="146"/>
      <c r="M146" s="146"/>
      <c r="N146" s="146">
        <f t="shared" si="15"/>
        <v>1500</v>
      </c>
      <c r="O146" s="146"/>
      <c r="P146" s="146"/>
      <c r="Q146" s="146"/>
      <c r="R146" s="146"/>
      <c r="S146" s="146">
        <f>S147</f>
        <v>1500</v>
      </c>
      <c r="T146" s="46"/>
    </row>
    <row r="147" spans="1:20" s="126" customFormat="1" ht="33" customHeight="1">
      <c r="A147" s="148" t="s">
        <v>298</v>
      </c>
      <c r="B147" s="149" t="s">
        <v>168</v>
      </c>
      <c r="C147" s="149"/>
      <c r="D147" s="144" t="s">
        <v>597</v>
      </c>
      <c r="E147" s="150"/>
      <c r="F147" s="146">
        <f t="shared" si="14"/>
        <v>1500</v>
      </c>
      <c r="G147" s="146"/>
      <c r="H147" s="146"/>
      <c r="I147" s="146"/>
      <c r="J147" s="146"/>
      <c r="K147" s="146">
        <v>1500</v>
      </c>
      <c r="L147" s="146"/>
      <c r="M147" s="146"/>
      <c r="N147" s="146">
        <f t="shared" si="15"/>
        <v>1500</v>
      </c>
      <c r="O147" s="146"/>
      <c r="P147" s="146"/>
      <c r="Q147" s="146"/>
      <c r="R147" s="146"/>
      <c r="S147" s="146">
        <v>1500</v>
      </c>
      <c r="T147" s="46"/>
    </row>
    <row r="148" spans="1:20" s="126" customFormat="1" ht="1.5" customHeight="1" hidden="1">
      <c r="A148" s="181" t="s">
        <v>476</v>
      </c>
      <c r="B148" s="149" t="s">
        <v>168</v>
      </c>
      <c r="C148" s="149"/>
      <c r="D148" s="174" t="s">
        <v>537</v>
      </c>
      <c r="E148" s="150"/>
      <c r="F148" s="146">
        <f>K148</f>
        <v>0</v>
      </c>
      <c r="G148" s="146"/>
      <c r="H148" s="146"/>
      <c r="I148" s="146"/>
      <c r="J148" s="146"/>
      <c r="K148" s="146">
        <f>K149</f>
        <v>0</v>
      </c>
      <c r="L148" s="146"/>
      <c r="M148" s="146"/>
      <c r="N148" s="146">
        <f>S148</f>
        <v>0</v>
      </c>
      <c r="O148" s="146"/>
      <c r="P148" s="146"/>
      <c r="Q148" s="146"/>
      <c r="R148" s="146"/>
      <c r="S148" s="146">
        <f>S149</f>
        <v>0</v>
      </c>
      <c r="T148" s="46"/>
    </row>
    <row r="149" spans="1:20" s="126" customFormat="1" ht="12" customHeight="1" hidden="1">
      <c r="A149" s="180" t="s">
        <v>316</v>
      </c>
      <c r="B149" s="149" t="s">
        <v>168</v>
      </c>
      <c r="C149" s="149"/>
      <c r="D149" s="174" t="s">
        <v>536</v>
      </c>
      <c r="E149" s="150"/>
      <c r="F149" s="146">
        <f>K149</f>
        <v>0</v>
      </c>
      <c r="G149" s="146"/>
      <c r="H149" s="146"/>
      <c r="I149" s="146"/>
      <c r="J149" s="146"/>
      <c r="K149" s="146"/>
      <c r="L149" s="146"/>
      <c r="M149" s="146"/>
      <c r="N149" s="146">
        <f>S149</f>
        <v>0</v>
      </c>
      <c r="O149" s="146"/>
      <c r="P149" s="146"/>
      <c r="Q149" s="146"/>
      <c r="R149" s="146"/>
      <c r="S149" s="146"/>
      <c r="T149" s="46"/>
    </row>
    <row r="150" spans="1:20" s="126" customFormat="1" ht="12" customHeight="1" hidden="1">
      <c r="A150" s="181" t="s">
        <v>475</v>
      </c>
      <c r="B150" s="149" t="s">
        <v>168</v>
      </c>
      <c r="C150" s="149"/>
      <c r="D150" s="144" t="s">
        <v>473</v>
      </c>
      <c r="E150" s="150"/>
      <c r="F150" s="146">
        <f t="shared" si="14"/>
        <v>0</v>
      </c>
      <c r="G150" s="146"/>
      <c r="H150" s="146"/>
      <c r="I150" s="146"/>
      <c r="J150" s="146"/>
      <c r="K150" s="146">
        <f>K151</f>
        <v>0</v>
      </c>
      <c r="L150" s="146"/>
      <c r="M150" s="146"/>
      <c r="N150" s="146">
        <f t="shared" si="15"/>
        <v>0</v>
      </c>
      <c r="O150" s="146"/>
      <c r="P150" s="146"/>
      <c r="Q150" s="146"/>
      <c r="R150" s="146"/>
      <c r="S150" s="146">
        <f>S151</f>
        <v>0</v>
      </c>
      <c r="T150" s="46"/>
    </row>
    <row r="151" spans="1:20" s="126" customFormat="1" ht="12" customHeight="1" hidden="1">
      <c r="A151" s="165" t="s">
        <v>275</v>
      </c>
      <c r="B151" s="149" t="s">
        <v>168</v>
      </c>
      <c r="C151" s="149"/>
      <c r="D151" s="144" t="s">
        <v>477</v>
      </c>
      <c r="E151" s="150"/>
      <c r="F151" s="146">
        <f t="shared" si="14"/>
        <v>0</v>
      </c>
      <c r="G151" s="146"/>
      <c r="H151" s="146"/>
      <c r="I151" s="146"/>
      <c r="J151" s="146"/>
      <c r="K151" s="146">
        <f>K152+K153</f>
        <v>0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S152+S153</f>
        <v>0</v>
      </c>
      <c r="T151" s="46"/>
    </row>
    <row r="152" spans="1:20" s="126" customFormat="1" ht="12" customHeight="1" hidden="1">
      <c r="A152" s="148" t="s">
        <v>308</v>
      </c>
      <c r="B152" s="149" t="s">
        <v>168</v>
      </c>
      <c r="C152" s="149"/>
      <c r="D152" s="144" t="s">
        <v>474</v>
      </c>
      <c r="E152" s="150"/>
      <c r="F152" s="146">
        <f t="shared" si="14"/>
        <v>0</v>
      </c>
      <c r="G152" s="146"/>
      <c r="H152" s="146"/>
      <c r="I152" s="146"/>
      <c r="J152" s="146"/>
      <c r="K152" s="146"/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/>
      <c r="T152" s="46"/>
    </row>
    <row r="153" spans="1:20" s="126" customFormat="1" ht="12" customHeight="1" hidden="1">
      <c r="A153" s="148" t="s">
        <v>558</v>
      </c>
      <c r="B153" s="149" t="s">
        <v>168</v>
      </c>
      <c r="C153" s="149"/>
      <c r="D153" s="144" t="s">
        <v>474</v>
      </c>
      <c r="E153" s="150"/>
      <c r="F153" s="146">
        <f aca="true" t="shared" si="16" ref="F153:F159">K153</f>
        <v>0</v>
      </c>
      <c r="G153" s="146"/>
      <c r="H153" s="146"/>
      <c r="I153" s="146"/>
      <c r="J153" s="146"/>
      <c r="K153" s="146"/>
      <c r="L153" s="146"/>
      <c r="M153" s="146"/>
      <c r="N153" s="146">
        <f aca="true" t="shared" si="17" ref="N153:N159">S153</f>
        <v>0</v>
      </c>
      <c r="O153" s="146"/>
      <c r="P153" s="146"/>
      <c r="Q153" s="146"/>
      <c r="R153" s="146"/>
      <c r="S153" s="146"/>
      <c r="T153" s="46"/>
    </row>
    <row r="154" spans="1:20" s="126" customFormat="1" ht="12" customHeight="1" hidden="1">
      <c r="A154" s="181" t="s">
        <v>475</v>
      </c>
      <c r="B154" s="149" t="s">
        <v>168</v>
      </c>
      <c r="C154" s="149"/>
      <c r="D154" s="144" t="s">
        <v>572</v>
      </c>
      <c r="E154" s="150"/>
      <c r="F154" s="146">
        <f t="shared" si="16"/>
        <v>0</v>
      </c>
      <c r="G154" s="146"/>
      <c r="H154" s="146"/>
      <c r="I154" s="146"/>
      <c r="J154" s="146"/>
      <c r="K154" s="146">
        <f>K155</f>
        <v>0</v>
      </c>
      <c r="L154" s="146"/>
      <c r="M154" s="146"/>
      <c r="N154" s="146">
        <f t="shared" si="17"/>
        <v>0</v>
      </c>
      <c r="O154" s="146"/>
      <c r="P154" s="146"/>
      <c r="Q154" s="146"/>
      <c r="R154" s="146"/>
      <c r="S154" s="146">
        <f>S155</f>
        <v>0</v>
      </c>
      <c r="T154" s="46"/>
    </row>
    <row r="155" spans="1:20" s="126" customFormat="1" ht="12" customHeight="1" hidden="1">
      <c r="A155" s="165" t="s">
        <v>275</v>
      </c>
      <c r="B155" s="149" t="s">
        <v>168</v>
      </c>
      <c r="C155" s="149"/>
      <c r="D155" s="144" t="s">
        <v>571</v>
      </c>
      <c r="E155" s="150"/>
      <c r="F155" s="146">
        <f t="shared" si="16"/>
        <v>0</v>
      </c>
      <c r="G155" s="146"/>
      <c r="H155" s="146"/>
      <c r="I155" s="146"/>
      <c r="J155" s="146"/>
      <c r="K155" s="146">
        <f>K156</f>
        <v>0</v>
      </c>
      <c r="L155" s="146"/>
      <c r="M155" s="146"/>
      <c r="N155" s="146">
        <f t="shared" si="17"/>
        <v>0</v>
      </c>
      <c r="O155" s="146"/>
      <c r="P155" s="146"/>
      <c r="Q155" s="146"/>
      <c r="R155" s="146"/>
      <c r="S155" s="146">
        <f>S156</f>
        <v>0</v>
      </c>
      <c r="T155" s="46"/>
    </row>
    <row r="156" spans="1:20" s="126" customFormat="1" ht="12" customHeight="1" hidden="1">
      <c r="A156" s="148" t="s">
        <v>308</v>
      </c>
      <c r="B156" s="149" t="s">
        <v>168</v>
      </c>
      <c r="C156" s="149"/>
      <c r="D156" s="144" t="s">
        <v>570</v>
      </c>
      <c r="E156" s="150"/>
      <c r="F156" s="146">
        <f t="shared" si="16"/>
        <v>0</v>
      </c>
      <c r="G156" s="146"/>
      <c r="H156" s="146"/>
      <c r="I156" s="146"/>
      <c r="J156" s="146"/>
      <c r="K156" s="146"/>
      <c r="L156" s="146"/>
      <c r="M156" s="146"/>
      <c r="N156" s="146">
        <f t="shared" si="17"/>
        <v>0</v>
      </c>
      <c r="O156" s="146"/>
      <c r="P156" s="146"/>
      <c r="Q156" s="146"/>
      <c r="R156" s="146"/>
      <c r="S156" s="146"/>
      <c r="T156" s="46"/>
    </row>
    <row r="157" spans="1:20" s="126" customFormat="1" ht="12" customHeight="1" hidden="1">
      <c r="A157" s="148" t="s">
        <v>541</v>
      </c>
      <c r="B157" s="149" t="s">
        <v>168</v>
      </c>
      <c r="C157" s="149"/>
      <c r="D157" s="144" t="s">
        <v>538</v>
      </c>
      <c r="E157" s="150"/>
      <c r="F157" s="146">
        <f t="shared" si="16"/>
        <v>0</v>
      </c>
      <c r="G157" s="146"/>
      <c r="H157" s="146"/>
      <c r="I157" s="146"/>
      <c r="J157" s="146"/>
      <c r="K157" s="146">
        <f>K158</f>
        <v>0</v>
      </c>
      <c r="L157" s="146"/>
      <c r="M157" s="146"/>
      <c r="N157" s="146">
        <f t="shared" si="17"/>
        <v>0</v>
      </c>
      <c r="O157" s="146"/>
      <c r="P157" s="146"/>
      <c r="Q157" s="146"/>
      <c r="R157" s="146"/>
      <c r="S157" s="146">
        <f>S158</f>
        <v>0</v>
      </c>
      <c r="T157" s="46"/>
    </row>
    <row r="158" spans="1:20" s="126" customFormat="1" ht="12" customHeight="1" hidden="1">
      <c r="A158" s="165" t="s">
        <v>275</v>
      </c>
      <c r="B158" s="149" t="s">
        <v>168</v>
      </c>
      <c r="C158" s="149"/>
      <c r="D158" s="144" t="s">
        <v>539</v>
      </c>
      <c r="E158" s="150"/>
      <c r="F158" s="146">
        <f t="shared" si="16"/>
        <v>0</v>
      </c>
      <c r="G158" s="146"/>
      <c r="H158" s="146"/>
      <c r="I158" s="146"/>
      <c r="J158" s="146"/>
      <c r="K158" s="146">
        <f>K159</f>
        <v>0</v>
      </c>
      <c r="L158" s="146"/>
      <c r="M158" s="146"/>
      <c r="N158" s="146">
        <f t="shared" si="17"/>
        <v>0</v>
      </c>
      <c r="O158" s="146"/>
      <c r="P158" s="146"/>
      <c r="Q158" s="146"/>
      <c r="R158" s="146"/>
      <c r="S158" s="146">
        <f>S159</f>
        <v>0</v>
      </c>
      <c r="T158" s="46"/>
    </row>
    <row r="159" spans="1:20" s="126" customFormat="1" ht="12" customHeight="1" hidden="1">
      <c r="A159" s="148" t="s">
        <v>308</v>
      </c>
      <c r="B159" s="149" t="s">
        <v>168</v>
      </c>
      <c r="C159" s="149"/>
      <c r="D159" s="144" t="s">
        <v>540</v>
      </c>
      <c r="E159" s="150"/>
      <c r="F159" s="146">
        <f t="shared" si="16"/>
        <v>0</v>
      </c>
      <c r="G159" s="146"/>
      <c r="H159" s="146"/>
      <c r="I159" s="146"/>
      <c r="J159" s="146"/>
      <c r="K159" s="146"/>
      <c r="L159" s="146"/>
      <c r="M159" s="146"/>
      <c r="N159" s="146">
        <f t="shared" si="17"/>
        <v>0</v>
      </c>
      <c r="O159" s="146"/>
      <c r="P159" s="146"/>
      <c r="Q159" s="146"/>
      <c r="R159" s="146"/>
      <c r="S159" s="146"/>
      <c r="T159" s="46"/>
    </row>
    <row r="160" spans="1:20" s="67" customFormat="1" ht="34.5" customHeight="1">
      <c r="A160" s="162" t="s">
        <v>317</v>
      </c>
      <c r="B160" s="143" t="s">
        <v>168</v>
      </c>
      <c r="C160" s="143" t="s">
        <v>318</v>
      </c>
      <c r="D160" s="168" t="s">
        <v>319</v>
      </c>
      <c r="E160" s="145"/>
      <c r="F160" s="169">
        <f t="shared" si="14"/>
        <v>9321391.26</v>
      </c>
      <c r="G160" s="169"/>
      <c r="H160" s="169"/>
      <c r="I160" s="169"/>
      <c r="J160" s="169"/>
      <c r="K160" s="169">
        <f>K161+K171+K167+K165+K163</f>
        <v>9321391.26</v>
      </c>
      <c r="L160" s="169"/>
      <c r="M160" s="169"/>
      <c r="N160" s="169">
        <f t="shared" si="15"/>
        <v>6274952.87</v>
      </c>
      <c r="O160" s="169"/>
      <c r="P160" s="169"/>
      <c r="Q160" s="169"/>
      <c r="R160" s="169"/>
      <c r="S160" s="169">
        <f>S161+S171+S167+S165+S163</f>
        <v>6274952.87</v>
      </c>
      <c r="T160" s="66"/>
    </row>
    <row r="161" spans="1:20" s="126" customFormat="1" ht="37.5" customHeight="1">
      <c r="A161" s="148" t="s">
        <v>561</v>
      </c>
      <c r="B161" s="149" t="s">
        <v>168</v>
      </c>
      <c r="C161" s="149" t="s">
        <v>320</v>
      </c>
      <c r="D161" s="144" t="s">
        <v>451</v>
      </c>
      <c r="E161" s="150"/>
      <c r="F161" s="146">
        <f t="shared" si="14"/>
        <v>8950118.54</v>
      </c>
      <c r="G161" s="146"/>
      <c r="H161" s="146"/>
      <c r="I161" s="146"/>
      <c r="J161" s="146"/>
      <c r="K161" s="146">
        <f>K162</f>
        <v>8950118.54</v>
      </c>
      <c r="L161" s="146"/>
      <c r="M161" s="146"/>
      <c r="N161" s="146">
        <f t="shared" si="15"/>
        <v>5903680.15</v>
      </c>
      <c r="O161" s="146"/>
      <c r="P161" s="146"/>
      <c r="Q161" s="146"/>
      <c r="R161" s="146"/>
      <c r="S161" s="146">
        <f>S162</f>
        <v>5903680.15</v>
      </c>
      <c r="T161" s="46"/>
    </row>
    <row r="162" spans="1:20" s="126" customFormat="1" ht="31.5" customHeight="1">
      <c r="A162" s="148" t="s">
        <v>321</v>
      </c>
      <c r="B162" s="149" t="s">
        <v>168</v>
      </c>
      <c r="C162" s="149" t="s">
        <v>322</v>
      </c>
      <c r="D162" s="144" t="s">
        <v>452</v>
      </c>
      <c r="E162" s="150"/>
      <c r="F162" s="146">
        <f t="shared" si="14"/>
        <v>8950118.54</v>
      </c>
      <c r="G162" s="146"/>
      <c r="H162" s="146"/>
      <c r="I162" s="146"/>
      <c r="J162" s="146"/>
      <c r="K162" s="146">
        <v>8950118.54</v>
      </c>
      <c r="L162" s="146"/>
      <c r="M162" s="146"/>
      <c r="N162" s="146">
        <f t="shared" si="15"/>
        <v>5903680.15</v>
      </c>
      <c r="O162" s="146"/>
      <c r="P162" s="146"/>
      <c r="Q162" s="146"/>
      <c r="R162" s="146"/>
      <c r="S162" s="146">
        <v>5903680.15</v>
      </c>
      <c r="T162" s="46"/>
    </row>
    <row r="163" spans="1:20" s="126" customFormat="1" ht="21" customHeight="1">
      <c r="A163" s="166" t="s">
        <v>546</v>
      </c>
      <c r="B163" s="149" t="s">
        <v>168</v>
      </c>
      <c r="C163" s="149"/>
      <c r="D163" s="174" t="s">
        <v>544</v>
      </c>
      <c r="E163" s="150"/>
      <c r="F163" s="146">
        <f>F164</f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>N164</f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21" customHeight="1">
      <c r="A164" s="148" t="s">
        <v>298</v>
      </c>
      <c r="B164" s="149" t="s">
        <v>168</v>
      </c>
      <c r="C164" s="149"/>
      <c r="D164" s="144" t="s">
        <v>545</v>
      </c>
      <c r="E164" s="150"/>
      <c r="F164" s="146">
        <f>K164</f>
        <v>0</v>
      </c>
      <c r="G164" s="146"/>
      <c r="H164" s="146"/>
      <c r="I164" s="146"/>
      <c r="J164" s="146"/>
      <c r="K164" s="146"/>
      <c r="L164" s="146"/>
      <c r="M164" s="146"/>
      <c r="N164" s="146">
        <f>S164</f>
        <v>0</v>
      </c>
      <c r="O164" s="146"/>
      <c r="P164" s="146"/>
      <c r="Q164" s="146"/>
      <c r="R164" s="146"/>
      <c r="S164" s="146"/>
      <c r="T164" s="46"/>
    </row>
    <row r="165" spans="1:20" s="126" customFormat="1" ht="63" customHeight="1">
      <c r="A165" s="166" t="s">
        <v>583</v>
      </c>
      <c r="B165" s="149" t="s">
        <v>168</v>
      </c>
      <c r="C165" s="149"/>
      <c r="D165" s="174" t="s">
        <v>584</v>
      </c>
      <c r="E165" s="150"/>
      <c r="F165" s="146">
        <f>F166</f>
        <v>227272.72</v>
      </c>
      <c r="G165" s="146"/>
      <c r="H165" s="146"/>
      <c r="I165" s="146"/>
      <c r="J165" s="146"/>
      <c r="K165" s="146">
        <f>K166</f>
        <v>227272.72</v>
      </c>
      <c r="L165" s="146"/>
      <c r="M165" s="146"/>
      <c r="N165" s="146">
        <f>N166</f>
        <v>227272.72</v>
      </c>
      <c r="O165" s="146"/>
      <c r="P165" s="146"/>
      <c r="Q165" s="146"/>
      <c r="R165" s="146"/>
      <c r="S165" s="146">
        <f>S166</f>
        <v>227272.72</v>
      </c>
      <c r="T165" s="46"/>
    </row>
    <row r="166" spans="1:20" s="126" customFormat="1" ht="38.25" customHeight="1">
      <c r="A166" s="148" t="s">
        <v>321</v>
      </c>
      <c r="B166" s="149" t="s">
        <v>168</v>
      </c>
      <c r="C166" s="149"/>
      <c r="D166" s="144" t="s">
        <v>585</v>
      </c>
      <c r="E166" s="150"/>
      <c r="F166" s="146">
        <f>K166</f>
        <v>227272.72</v>
      </c>
      <c r="G166" s="146"/>
      <c r="H166" s="146"/>
      <c r="I166" s="146"/>
      <c r="J166" s="146"/>
      <c r="K166" s="146">
        <v>227272.72</v>
      </c>
      <c r="L166" s="146"/>
      <c r="M166" s="146"/>
      <c r="N166" s="146">
        <f>S166</f>
        <v>227272.72</v>
      </c>
      <c r="O166" s="146"/>
      <c r="P166" s="146"/>
      <c r="Q166" s="146"/>
      <c r="R166" s="146"/>
      <c r="S166" s="146">
        <v>227272.72</v>
      </c>
      <c r="T166" s="46"/>
    </row>
    <row r="167" spans="1:20" s="126" customFormat="1" ht="1.5" customHeight="1" hidden="1">
      <c r="A167" s="166" t="s">
        <v>453</v>
      </c>
      <c r="B167" s="149" t="s">
        <v>168</v>
      </c>
      <c r="C167" s="149"/>
      <c r="D167" s="144" t="s">
        <v>495</v>
      </c>
      <c r="E167" s="150"/>
      <c r="F167" s="146">
        <f>F168</f>
        <v>0</v>
      </c>
      <c r="G167" s="146"/>
      <c r="H167" s="146"/>
      <c r="I167" s="146"/>
      <c r="J167" s="146"/>
      <c r="K167" s="146">
        <f>K168</f>
        <v>0</v>
      </c>
      <c r="L167" s="146"/>
      <c r="M167" s="146"/>
      <c r="N167" s="146">
        <f t="shared" si="15"/>
        <v>0</v>
      </c>
      <c r="O167" s="146"/>
      <c r="P167" s="146"/>
      <c r="Q167" s="146"/>
      <c r="R167" s="146"/>
      <c r="S167" s="146">
        <f>S168</f>
        <v>0</v>
      </c>
      <c r="T167" s="46"/>
    </row>
    <row r="168" spans="1:20" s="126" customFormat="1" ht="22.5" customHeight="1" hidden="1">
      <c r="A168" s="166" t="s">
        <v>315</v>
      </c>
      <c r="B168" s="149" t="s">
        <v>168</v>
      </c>
      <c r="C168" s="149"/>
      <c r="D168" s="144" t="s">
        <v>496</v>
      </c>
      <c r="E168" s="150"/>
      <c r="F168" s="146">
        <f>F169</f>
        <v>0</v>
      </c>
      <c r="G168" s="146"/>
      <c r="H168" s="146"/>
      <c r="I168" s="146"/>
      <c r="J168" s="146"/>
      <c r="K168" s="146">
        <f>K169</f>
        <v>0</v>
      </c>
      <c r="L168" s="146"/>
      <c r="M168" s="146"/>
      <c r="N168" s="146">
        <f t="shared" si="15"/>
        <v>0</v>
      </c>
      <c r="O168" s="146"/>
      <c r="P168" s="146"/>
      <c r="Q168" s="146"/>
      <c r="R168" s="146"/>
      <c r="S168" s="146">
        <f>S169</f>
        <v>0</v>
      </c>
      <c r="T168" s="46"/>
    </row>
    <row r="169" spans="1:20" s="126" customFormat="1" ht="39.75" customHeight="1" hidden="1">
      <c r="A169" s="166" t="s">
        <v>323</v>
      </c>
      <c r="B169" s="149" t="s">
        <v>168</v>
      </c>
      <c r="C169" s="149"/>
      <c r="D169" s="144" t="s">
        <v>497</v>
      </c>
      <c r="E169" s="150"/>
      <c r="F169" s="146">
        <f>K169</f>
        <v>0</v>
      </c>
      <c r="G169" s="146"/>
      <c r="H169" s="146"/>
      <c r="I169" s="146"/>
      <c r="J169" s="146"/>
      <c r="K169" s="146"/>
      <c r="L169" s="146"/>
      <c r="M169" s="146"/>
      <c r="N169" s="146">
        <f t="shared" si="15"/>
        <v>0</v>
      </c>
      <c r="O169" s="146"/>
      <c r="P169" s="146"/>
      <c r="Q169" s="146"/>
      <c r="R169" s="146"/>
      <c r="S169" s="146"/>
      <c r="T169" s="46"/>
    </row>
    <row r="170" spans="1:20" s="126" customFormat="1" ht="74.25" customHeight="1">
      <c r="A170" s="166" t="s">
        <v>608</v>
      </c>
      <c r="B170" s="149" t="s">
        <v>168</v>
      </c>
      <c r="C170" s="149"/>
      <c r="D170" s="174" t="s">
        <v>606</v>
      </c>
      <c r="E170" s="150"/>
      <c r="F170" s="146">
        <f>F171</f>
        <v>144000</v>
      </c>
      <c r="G170" s="146"/>
      <c r="H170" s="146"/>
      <c r="I170" s="146"/>
      <c r="J170" s="146"/>
      <c r="K170" s="146">
        <f>K171</f>
        <v>144000</v>
      </c>
      <c r="L170" s="146"/>
      <c r="M170" s="146"/>
      <c r="N170" s="146">
        <f>N171</f>
        <v>144000</v>
      </c>
      <c r="O170" s="146"/>
      <c r="P170" s="146"/>
      <c r="Q170" s="146"/>
      <c r="R170" s="146"/>
      <c r="S170" s="146">
        <f>S171</f>
        <v>144000</v>
      </c>
      <c r="T170" s="46"/>
    </row>
    <row r="171" spans="1:20" s="126" customFormat="1" ht="39.75" customHeight="1">
      <c r="A171" s="166" t="s">
        <v>323</v>
      </c>
      <c r="B171" s="149" t="s">
        <v>168</v>
      </c>
      <c r="C171" s="149"/>
      <c r="D171" s="174" t="s">
        <v>607</v>
      </c>
      <c r="E171" s="150"/>
      <c r="F171" s="146">
        <f aca="true" t="shared" si="18" ref="F171:F183">K171</f>
        <v>144000</v>
      </c>
      <c r="G171" s="146"/>
      <c r="H171" s="146"/>
      <c r="I171" s="146"/>
      <c r="J171" s="146"/>
      <c r="K171" s="146">
        <v>144000</v>
      </c>
      <c r="L171" s="146"/>
      <c r="M171" s="146"/>
      <c r="N171" s="146">
        <f>S171</f>
        <v>144000</v>
      </c>
      <c r="O171" s="146"/>
      <c r="P171" s="146"/>
      <c r="Q171" s="146"/>
      <c r="R171" s="146"/>
      <c r="S171" s="146">
        <v>144000</v>
      </c>
      <c r="T171" s="46"/>
    </row>
    <row r="172" spans="1:20" s="157" customFormat="1" ht="39.75" customHeight="1">
      <c r="A172" s="151" t="s">
        <v>431</v>
      </c>
      <c r="B172" s="152" t="s">
        <v>168</v>
      </c>
      <c r="C172" s="152" t="s">
        <v>325</v>
      </c>
      <c r="D172" s="153" t="s">
        <v>430</v>
      </c>
      <c r="E172" s="154"/>
      <c r="F172" s="155">
        <f>K172</f>
        <v>8726.2</v>
      </c>
      <c r="G172" s="155"/>
      <c r="H172" s="155"/>
      <c r="I172" s="155"/>
      <c r="J172" s="155"/>
      <c r="K172" s="155">
        <f>K175+K177</f>
        <v>8726.2</v>
      </c>
      <c r="L172" s="155"/>
      <c r="M172" s="155"/>
      <c r="N172" s="155">
        <f>S172</f>
        <v>8726.2</v>
      </c>
      <c r="O172" s="155"/>
      <c r="P172" s="155"/>
      <c r="Q172" s="155"/>
      <c r="R172" s="155"/>
      <c r="S172" s="155">
        <f>S175+S177</f>
        <v>8726.2</v>
      </c>
      <c r="T172" s="156"/>
    </row>
    <row r="173" spans="1:20" s="249" customFormat="1" ht="0.75" customHeight="1">
      <c r="A173" s="166" t="s">
        <v>586</v>
      </c>
      <c r="B173" s="149" t="s">
        <v>168</v>
      </c>
      <c r="C173" s="149"/>
      <c r="D173" s="144" t="s">
        <v>589</v>
      </c>
      <c r="E173" s="150"/>
      <c r="F173" s="146">
        <f>F174</f>
        <v>0</v>
      </c>
      <c r="G173" s="146"/>
      <c r="H173" s="146"/>
      <c r="I173" s="146"/>
      <c r="J173" s="146"/>
      <c r="K173" s="146">
        <f>K174</f>
        <v>0</v>
      </c>
      <c r="L173" s="146"/>
      <c r="M173" s="146"/>
      <c r="N173" s="146">
        <f aca="true" t="shared" si="19" ref="N173:N180">S173</f>
        <v>0</v>
      </c>
      <c r="O173" s="146"/>
      <c r="P173" s="146"/>
      <c r="Q173" s="146"/>
      <c r="R173" s="146"/>
      <c r="S173" s="146">
        <f>S174</f>
        <v>0</v>
      </c>
      <c r="T173" s="248"/>
    </row>
    <row r="174" spans="1:20" s="126" customFormat="1" ht="13.5" customHeight="1" hidden="1">
      <c r="A174" s="166" t="s">
        <v>315</v>
      </c>
      <c r="B174" s="149" t="s">
        <v>168</v>
      </c>
      <c r="C174" s="149"/>
      <c r="D174" s="144" t="s">
        <v>590</v>
      </c>
      <c r="E174" s="150"/>
      <c r="F174" s="146">
        <f>F175</f>
        <v>0</v>
      </c>
      <c r="G174" s="146"/>
      <c r="H174" s="146"/>
      <c r="I174" s="146"/>
      <c r="J174" s="146"/>
      <c r="K174" s="146">
        <f>K175</f>
        <v>0</v>
      </c>
      <c r="L174" s="146"/>
      <c r="M174" s="146"/>
      <c r="N174" s="146">
        <f t="shared" si="19"/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13.5" customHeight="1" hidden="1">
      <c r="A175" s="166" t="s">
        <v>323</v>
      </c>
      <c r="B175" s="149" t="s">
        <v>168</v>
      </c>
      <c r="C175" s="149"/>
      <c r="D175" s="144" t="s">
        <v>591</v>
      </c>
      <c r="E175" s="150"/>
      <c r="F175" s="146">
        <f>K175</f>
        <v>0</v>
      </c>
      <c r="G175" s="146"/>
      <c r="H175" s="146"/>
      <c r="I175" s="146"/>
      <c r="J175" s="146"/>
      <c r="K175" s="146"/>
      <c r="L175" s="146"/>
      <c r="M175" s="146"/>
      <c r="N175" s="146">
        <f t="shared" si="19"/>
        <v>0</v>
      </c>
      <c r="O175" s="146"/>
      <c r="P175" s="146"/>
      <c r="Q175" s="146"/>
      <c r="R175" s="146"/>
      <c r="S175" s="146"/>
      <c r="T175" s="46"/>
    </row>
    <row r="176" spans="1:20" s="126" customFormat="1" ht="71.25" customHeight="1">
      <c r="A176" s="164" t="s">
        <v>549</v>
      </c>
      <c r="B176" s="149" t="s">
        <v>168</v>
      </c>
      <c r="C176" s="143"/>
      <c r="D176" s="144" t="s">
        <v>547</v>
      </c>
      <c r="E176" s="150"/>
      <c r="F176" s="146">
        <f>K176</f>
        <v>8726.2</v>
      </c>
      <c r="G176" s="146"/>
      <c r="H176" s="146"/>
      <c r="I176" s="146"/>
      <c r="J176" s="146"/>
      <c r="K176" s="146">
        <f>K177</f>
        <v>8726.2</v>
      </c>
      <c r="L176" s="146"/>
      <c r="M176" s="146"/>
      <c r="N176" s="146">
        <f t="shared" si="19"/>
        <v>8726.2</v>
      </c>
      <c r="O176" s="146"/>
      <c r="P176" s="146"/>
      <c r="Q176" s="146"/>
      <c r="R176" s="146"/>
      <c r="S176" s="146">
        <f>S177</f>
        <v>8726.2</v>
      </c>
      <c r="T176" s="46"/>
    </row>
    <row r="177" spans="1:20" s="126" customFormat="1" ht="23.25" customHeight="1">
      <c r="A177" s="148" t="s">
        <v>270</v>
      </c>
      <c r="B177" s="149" t="s">
        <v>168</v>
      </c>
      <c r="C177" s="143"/>
      <c r="D177" s="144" t="s">
        <v>548</v>
      </c>
      <c r="E177" s="150"/>
      <c r="F177" s="146">
        <f>K177</f>
        <v>8726.2</v>
      </c>
      <c r="G177" s="146"/>
      <c r="H177" s="146"/>
      <c r="I177" s="146"/>
      <c r="J177" s="146"/>
      <c r="K177" s="146">
        <v>8726.2</v>
      </c>
      <c r="L177" s="146"/>
      <c r="M177" s="146"/>
      <c r="N177" s="146">
        <f t="shared" si="19"/>
        <v>8726.2</v>
      </c>
      <c r="O177" s="146"/>
      <c r="P177" s="146"/>
      <c r="Q177" s="146"/>
      <c r="R177" s="146"/>
      <c r="S177" s="146">
        <v>8726.2</v>
      </c>
      <c r="T177" s="46"/>
    </row>
    <row r="178" spans="1:20" s="157" customFormat="1" ht="36.75" customHeight="1">
      <c r="A178" s="151" t="s">
        <v>324</v>
      </c>
      <c r="B178" s="152" t="s">
        <v>168</v>
      </c>
      <c r="C178" s="152" t="s">
        <v>325</v>
      </c>
      <c r="D178" s="153" t="s">
        <v>326</v>
      </c>
      <c r="E178" s="154"/>
      <c r="F178" s="155">
        <f t="shared" si="18"/>
        <v>5256431.62</v>
      </c>
      <c r="G178" s="155"/>
      <c r="H178" s="155"/>
      <c r="I178" s="155"/>
      <c r="J178" s="155"/>
      <c r="K178" s="155">
        <f>K182+K184+K186+K192+K189</f>
        <v>5256431.62</v>
      </c>
      <c r="L178" s="155"/>
      <c r="M178" s="155"/>
      <c r="N178" s="155">
        <f t="shared" si="19"/>
        <v>3804356.77</v>
      </c>
      <c r="O178" s="155"/>
      <c r="P178" s="155"/>
      <c r="Q178" s="155"/>
      <c r="R178" s="155"/>
      <c r="S178" s="155">
        <f>S182+S184+S186+S192+S189</f>
        <v>3804356.77</v>
      </c>
      <c r="T178" s="156"/>
    </row>
    <row r="179" spans="1:20" s="184" customFormat="1" ht="31.5" customHeight="1" hidden="1">
      <c r="A179" s="148" t="s">
        <v>147</v>
      </c>
      <c r="B179" s="182"/>
      <c r="C179" s="182"/>
      <c r="D179" s="144" t="s">
        <v>327</v>
      </c>
      <c r="E179" s="183"/>
      <c r="F179" s="177">
        <f t="shared" si="18"/>
        <v>0</v>
      </c>
      <c r="G179" s="177"/>
      <c r="H179" s="177"/>
      <c r="I179" s="177"/>
      <c r="J179" s="177"/>
      <c r="K179" s="177"/>
      <c r="L179" s="177"/>
      <c r="M179" s="177"/>
      <c r="N179" s="177">
        <f t="shared" si="19"/>
        <v>0</v>
      </c>
      <c r="O179" s="177"/>
      <c r="P179" s="177"/>
      <c r="Q179" s="177"/>
      <c r="R179" s="177"/>
      <c r="S179" s="177"/>
      <c r="T179" s="87"/>
    </row>
    <row r="180" spans="1:20" s="184" customFormat="1" ht="42" customHeight="1" hidden="1">
      <c r="A180" s="165" t="s">
        <v>268</v>
      </c>
      <c r="B180" s="182"/>
      <c r="C180" s="182"/>
      <c r="D180" s="144" t="s">
        <v>428</v>
      </c>
      <c r="E180" s="183"/>
      <c r="F180" s="177">
        <f t="shared" si="18"/>
        <v>0</v>
      </c>
      <c r="G180" s="177"/>
      <c r="H180" s="177"/>
      <c r="I180" s="177"/>
      <c r="J180" s="177"/>
      <c r="K180" s="177"/>
      <c r="L180" s="177"/>
      <c r="M180" s="177"/>
      <c r="N180" s="177">
        <f t="shared" si="19"/>
        <v>0</v>
      </c>
      <c r="O180" s="177"/>
      <c r="P180" s="177"/>
      <c r="Q180" s="177"/>
      <c r="R180" s="177"/>
      <c r="S180" s="177"/>
      <c r="T180" s="87"/>
    </row>
    <row r="181" spans="1:20" s="184" customFormat="1" ht="62.25" customHeight="1" hidden="1">
      <c r="A181" s="165" t="s">
        <v>268</v>
      </c>
      <c r="B181" s="182"/>
      <c r="C181" s="182"/>
      <c r="D181" s="144" t="s">
        <v>429</v>
      </c>
      <c r="E181" s="183"/>
      <c r="F181" s="177">
        <f t="shared" si="18"/>
        <v>0</v>
      </c>
      <c r="G181" s="177"/>
      <c r="H181" s="177"/>
      <c r="I181" s="177"/>
      <c r="J181" s="177"/>
      <c r="K181" s="177">
        <v>0</v>
      </c>
      <c r="L181" s="177"/>
      <c r="M181" s="177"/>
      <c r="N181" s="177">
        <v>0</v>
      </c>
      <c r="O181" s="177"/>
      <c r="P181" s="177"/>
      <c r="Q181" s="177"/>
      <c r="R181" s="177"/>
      <c r="S181" s="177"/>
      <c r="T181" s="87"/>
    </row>
    <row r="182" spans="1:28" s="126" customFormat="1" ht="73.5" customHeight="1">
      <c r="A182" s="175" t="s">
        <v>328</v>
      </c>
      <c r="B182" s="149" t="s">
        <v>168</v>
      </c>
      <c r="C182" s="149"/>
      <c r="D182" s="144" t="s">
        <v>329</v>
      </c>
      <c r="E182" s="150"/>
      <c r="F182" s="146">
        <f t="shared" si="18"/>
        <v>1530000</v>
      </c>
      <c r="G182" s="146"/>
      <c r="H182" s="146"/>
      <c r="I182" s="146"/>
      <c r="J182" s="146"/>
      <c r="K182" s="146">
        <f>K183</f>
        <v>1530000</v>
      </c>
      <c r="L182" s="146"/>
      <c r="M182" s="146"/>
      <c r="N182" s="146">
        <f>S182</f>
        <v>382500</v>
      </c>
      <c r="O182" s="146"/>
      <c r="P182" s="146"/>
      <c r="Q182" s="146"/>
      <c r="R182" s="146"/>
      <c r="S182" s="146">
        <f>S183</f>
        <v>382500</v>
      </c>
      <c r="T182" s="46"/>
      <c r="U182" s="47"/>
      <c r="V182" s="47"/>
      <c r="AB182" s="47"/>
    </row>
    <row r="183" spans="1:20" s="126" customFormat="1" ht="36.75" customHeight="1">
      <c r="A183" s="148" t="s">
        <v>181</v>
      </c>
      <c r="B183" s="149" t="s">
        <v>168</v>
      </c>
      <c r="C183" s="149"/>
      <c r="D183" s="144" t="s">
        <v>330</v>
      </c>
      <c r="E183" s="150"/>
      <c r="F183" s="146">
        <f t="shared" si="18"/>
        <v>1530000</v>
      </c>
      <c r="G183" s="146"/>
      <c r="H183" s="146"/>
      <c r="I183" s="146"/>
      <c r="J183" s="146"/>
      <c r="K183" s="146">
        <v>1530000</v>
      </c>
      <c r="L183" s="146"/>
      <c r="M183" s="146"/>
      <c r="N183" s="146">
        <f>S182</f>
        <v>382500</v>
      </c>
      <c r="O183" s="146"/>
      <c r="P183" s="146"/>
      <c r="Q183" s="146"/>
      <c r="R183" s="146"/>
      <c r="S183" s="146">
        <v>382500</v>
      </c>
      <c r="T183" s="46"/>
    </row>
    <row r="184" spans="1:20" s="126" customFormat="1" ht="14.25" customHeight="1">
      <c r="A184" s="142" t="s">
        <v>507</v>
      </c>
      <c r="B184" s="149" t="s">
        <v>168</v>
      </c>
      <c r="C184" s="149"/>
      <c r="D184" s="144" t="s">
        <v>508</v>
      </c>
      <c r="E184" s="150"/>
      <c r="F184" s="146">
        <f>F185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>N185</f>
        <v>0</v>
      </c>
      <c r="O184" s="146"/>
      <c r="P184" s="146"/>
      <c r="Q184" s="146"/>
      <c r="R184" s="146"/>
      <c r="S184" s="146">
        <f>S185</f>
        <v>0</v>
      </c>
      <c r="T184" s="46"/>
    </row>
    <row r="185" spans="1:20" s="126" customFormat="1" ht="14.25" customHeight="1">
      <c r="A185" s="148" t="s">
        <v>308</v>
      </c>
      <c r="B185" s="149" t="s">
        <v>168</v>
      </c>
      <c r="C185" s="149"/>
      <c r="D185" s="144" t="s">
        <v>509</v>
      </c>
      <c r="E185" s="150"/>
      <c r="F185" s="146">
        <f aca="true" t="shared" si="20" ref="F185:F194">K185</f>
        <v>0</v>
      </c>
      <c r="G185" s="146"/>
      <c r="H185" s="146"/>
      <c r="I185" s="146"/>
      <c r="J185" s="146"/>
      <c r="K185" s="146"/>
      <c r="L185" s="146"/>
      <c r="M185" s="146"/>
      <c r="N185" s="146">
        <f aca="true" t="shared" si="21" ref="N185:N200">S185</f>
        <v>0</v>
      </c>
      <c r="O185" s="146"/>
      <c r="P185" s="146"/>
      <c r="Q185" s="146"/>
      <c r="R185" s="146"/>
      <c r="S185" s="146"/>
      <c r="T185" s="46"/>
    </row>
    <row r="186" spans="1:20" s="126" customFormat="1" ht="57" customHeight="1">
      <c r="A186" s="166" t="s">
        <v>553</v>
      </c>
      <c r="B186" s="149" t="s">
        <v>168</v>
      </c>
      <c r="C186" s="149"/>
      <c r="D186" s="144" t="s">
        <v>552</v>
      </c>
      <c r="E186" s="150"/>
      <c r="F186" s="146">
        <f t="shared" si="20"/>
        <v>3525614.92</v>
      </c>
      <c r="G186" s="146"/>
      <c r="H186" s="146"/>
      <c r="I186" s="146"/>
      <c r="J186" s="146"/>
      <c r="K186" s="146">
        <f>K187</f>
        <v>3525614.92</v>
      </c>
      <c r="L186" s="146"/>
      <c r="M186" s="146"/>
      <c r="N186" s="146">
        <f t="shared" si="21"/>
        <v>3221040.07</v>
      </c>
      <c r="O186" s="146"/>
      <c r="P186" s="146"/>
      <c r="Q186" s="146"/>
      <c r="R186" s="146"/>
      <c r="S186" s="146">
        <f>S187</f>
        <v>3221040.07</v>
      </c>
      <c r="T186" s="46"/>
    </row>
    <row r="187" spans="1:20" s="126" customFormat="1" ht="57" customHeight="1">
      <c r="A187" s="165" t="s">
        <v>297</v>
      </c>
      <c r="B187" s="149" t="s">
        <v>168</v>
      </c>
      <c r="C187" s="149"/>
      <c r="D187" s="144" t="s">
        <v>551</v>
      </c>
      <c r="E187" s="150"/>
      <c r="F187" s="146">
        <f t="shared" si="20"/>
        <v>3525614.92</v>
      </c>
      <c r="G187" s="146"/>
      <c r="H187" s="146"/>
      <c r="I187" s="146"/>
      <c r="J187" s="146"/>
      <c r="K187" s="146">
        <f>K188</f>
        <v>3525614.92</v>
      </c>
      <c r="L187" s="146"/>
      <c r="M187" s="146"/>
      <c r="N187" s="146">
        <f t="shared" si="21"/>
        <v>3221040.07</v>
      </c>
      <c r="O187" s="146"/>
      <c r="P187" s="146"/>
      <c r="Q187" s="146"/>
      <c r="R187" s="146"/>
      <c r="S187" s="146">
        <f>S188</f>
        <v>3221040.07</v>
      </c>
      <c r="T187" s="46"/>
    </row>
    <row r="188" spans="1:20" s="126" customFormat="1" ht="30" customHeight="1">
      <c r="A188" s="148" t="s">
        <v>308</v>
      </c>
      <c r="B188" s="149" t="s">
        <v>168</v>
      </c>
      <c r="C188" s="149"/>
      <c r="D188" s="144" t="s">
        <v>550</v>
      </c>
      <c r="E188" s="150"/>
      <c r="F188" s="146">
        <f t="shared" si="20"/>
        <v>3525614.92</v>
      </c>
      <c r="G188" s="146"/>
      <c r="H188" s="146"/>
      <c r="I188" s="146"/>
      <c r="J188" s="146"/>
      <c r="K188" s="146">
        <v>3525614.92</v>
      </c>
      <c r="L188" s="146"/>
      <c r="M188" s="146"/>
      <c r="N188" s="146">
        <f aca="true" t="shared" si="22" ref="N188:N194">S188</f>
        <v>3221040.07</v>
      </c>
      <c r="O188" s="146"/>
      <c r="P188" s="146"/>
      <c r="Q188" s="146"/>
      <c r="R188" s="146"/>
      <c r="S188" s="146">
        <v>3221040.07</v>
      </c>
      <c r="T188" s="46"/>
    </row>
    <row r="189" spans="1:20" s="126" customFormat="1" ht="24.75" customHeight="1">
      <c r="A189" s="148" t="s">
        <v>450</v>
      </c>
      <c r="B189" s="149" t="s">
        <v>168</v>
      </c>
      <c r="C189" s="149"/>
      <c r="D189" s="144" t="s">
        <v>573</v>
      </c>
      <c r="E189" s="150"/>
      <c r="F189" s="146">
        <f>K189</f>
        <v>200816.7</v>
      </c>
      <c r="G189" s="146"/>
      <c r="H189" s="146"/>
      <c r="I189" s="146"/>
      <c r="J189" s="146"/>
      <c r="K189" s="146">
        <f>K190</f>
        <v>200816.7</v>
      </c>
      <c r="L189" s="146"/>
      <c r="M189" s="146"/>
      <c r="N189" s="146">
        <f t="shared" si="22"/>
        <v>200816.7</v>
      </c>
      <c r="O189" s="146"/>
      <c r="P189" s="146"/>
      <c r="Q189" s="146"/>
      <c r="R189" s="146"/>
      <c r="S189" s="146">
        <f>S190</f>
        <v>200816.7</v>
      </c>
      <c r="T189" s="46"/>
    </row>
    <row r="190" spans="1:20" s="126" customFormat="1" ht="24.75" customHeight="1">
      <c r="A190" s="165" t="s">
        <v>297</v>
      </c>
      <c r="B190" s="149" t="s">
        <v>168</v>
      </c>
      <c r="C190" s="149"/>
      <c r="D190" s="144" t="s">
        <v>574</v>
      </c>
      <c r="E190" s="150"/>
      <c r="F190" s="146">
        <f>K190</f>
        <v>200816.7</v>
      </c>
      <c r="G190" s="146"/>
      <c r="H190" s="146"/>
      <c r="I190" s="146"/>
      <c r="J190" s="146"/>
      <c r="K190" s="146">
        <f>K191</f>
        <v>200816.7</v>
      </c>
      <c r="L190" s="146"/>
      <c r="M190" s="146"/>
      <c r="N190" s="146">
        <f t="shared" si="22"/>
        <v>200816.7</v>
      </c>
      <c r="O190" s="146"/>
      <c r="P190" s="146"/>
      <c r="Q190" s="146"/>
      <c r="R190" s="146"/>
      <c r="S190" s="146">
        <f>S191</f>
        <v>200816.7</v>
      </c>
      <c r="T190" s="46"/>
    </row>
    <row r="191" spans="1:20" s="126" customFormat="1" ht="38.25" customHeight="1">
      <c r="A191" s="166" t="s">
        <v>323</v>
      </c>
      <c r="B191" s="149" t="s">
        <v>168</v>
      </c>
      <c r="C191" s="149"/>
      <c r="D191" s="144" t="s">
        <v>575</v>
      </c>
      <c r="E191" s="150"/>
      <c r="F191" s="146">
        <f>K191</f>
        <v>200816.7</v>
      </c>
      <c r="G191" s="146"/>
      <c r="H191" s="146"/>
      <c r="I191" s="146"/>
      <c r="J191" s="146"/>
      <c r="K191" s="146">
        <v>200816.7</v>
      </c>
      <c r="L191" s="146"/>
      <c r="M191" s="146"/>
      <c r="N191" s="146">
        <f t="shared" si="22"/>
        <v>200816.7</v>
      </c>
      <c r="O191" s="146"/>
      <c r="P191" s="146"/>
      <c r="Q191" s="146"/>
      <c r="R191" s="146"/>
      <c r="S191" s="146">
        <v>200816.7</v>
      </c>
      <c r="T191" s="46"/>
    </row>
    <row r="192" spans="1:20" s="126" customFormat="1" ht="13.5" customHeight="1">
      <c r="A192" s="148" t="s">
        <v>491</v>
      </c>
      <c r="B192" s="149" t="s">
        <v>168</v>
      </c>
      <c r="C192" s="149"/>
      <c r="D192" s="144" t="s">
        <v>492</v>
      </c>
      <c r="E192" s="150"/>
      <c r="F192" s="146">
        <f t="shared" si="20"/>
        <v>0</v>
      </c>
      <c r="G192" s="146"/>
      <c r="H192" s="146"/>
      <c r="I192" s="146"/>
      <c r="J192" s="146"/>
      <c r="K192" s="146">
        <f>K193</f>
        <v>0</v>
      </c>
      <c r="L192" s="146"/>
      <c r="M192" s="146"/>
      <c r="N192" s="146">
        <f t="shared" si="22"/>
        <v>0</v>
      </c>
      <c r="O192" s="146"/>
      <c r="P192" s="146"/>
      <c r="Q192" s="146"/>
      <c r="R192" s="146"/>
      <c r="S192" s="146">
        <f>S193</f>
        <v>0</v>
      </c>
      <c r="T192" s="46"/>
    </row>
    <row r="193" spans="1:20" s="126" customFormat="1" ht="13.5" customHeight="1">
      <c r="A193" s="166" t="s">
        <v>315</v>
      </c>
      <c r="B193" s="149" t="s">
        <v>168</v>
      </c>
      <c r="C193" s="149"/>
      <c r="D193" s="144" t="s">
        <v>511</v>
      </c>
      <c r="E193" s="150"/>
      <c r="F193" s="146">
        <f t="shared" si="20"/>
        <v>0</v>
      </c>
      <c r="G193" s="146"/>
      <c r="H193" s="146"/>
      <c r="I193" s="146"/>
      <c r="J193" s="146"/>
      <c r="K193" s="146">
        <f>K194</f>
        <v>0</v>
      </c>
      <c r="L193" s="146"/>
      <c r="M193" s="146"/>
      <c r="N193" s="146">
        <f t="shared" si="22"/>
        <v>0</v>
      </c>
      <c r="O193" s="146"/>
      <c r="P193" s="146"/>
      <c r="Q193" s="146"/>
      <c r="R193" s="146"/>
      <c r="S193" s="146">
        <f>S194</f>
        <v>0</v>
      </c>
      <c r="T193" s="46"/>
    </row>
    <row r="194" spans="1:20" s="126" customFormat="1" ht="13.5" customHeight="1">
      <c r="A194" s="166" t="s">
        <v>323</v>
      </c>
      <c r="B194" s="149" t="s">
        <v>168</v>
      </c>
      <c r="C194" s="149"/>
      <c r="D194" s="144" t="s">
        <v>510</v>
      </c>
      <c r="E194" s="150"/>
      <c r="F194" s="146">
        <f t="shared" si="20"/>
        <v>0</v>
      </c>
      <c r="G194" s="146"/>
      <c r="H194" s="146"/>
      <c r="I194" s="146"/>
      <c r="J194" s="146"/>
      <c r="K194" s="146"/>
      <c r="L194" s="146"/>
      <c r="M194" s="146"/>
      <c r="N194" s="146">
        <f t="shared" si="22"/>
        <v>0</v>
      </c>
      <c r="O194" s="146"/>
      <c r="P194" s="146"/>
      <c r="Q194" s="146"/>
      <c r="R194" s="146"/>
      <c r="S194" s="146"/>
      <c r="T194" s="46"/>
    </row>
    <row r="195" spans="1:20" s="157" customFormat="1" ht="16.5" customHeight="1">
      <c r="A195" s="151" t="s">
        <v>331</v>
      </c>
      <c r="B195" s="152" t="s">
        <v>168</v>
      </c>
      <c r="C195" s="152" t="s">
        <v>332</v>
      </c>
      <c r="D195" s="153" t="s">
        <v>333</v>
      </c>
      <c r="E195" s="154"/>
      <c r="F195" s="155">
        <f>K195</f>
        <v>174135</v>
      </c>
      <c r="G195" s="155"/>
      <c r="H195" s="155"/>
      <c r="I195" s="155"/>
      <c r="J195" s="155"/>
      <c r="K195" s="155">
        <f>K203+K201</f>
        <v>174135</v>
      </c>
      <c r="L195" s="155"/>
      <c r="M195" s="155"/>
      <c r="N195" s="155">
        <f>N203+N201</f>
        <v>121146.35</v>
      </c>
      <c r="O195" s="155"/>
      <c r="P195" s="155"/>
      <c r="Q195" s="155"/>
      <c r="R195" s="155"/>
      <c r="S195" s="155">
        <f>S203+S201</f>
        <v>121146.35</v>
      </c>
      <c r="T195" s="156"/>
    </row>
    <row r="196" spans="1:20" s="184" customFormat="1" ht="16.5" hidden="1">
      <c r="A196" s="185" t="s">
        <v>334</v>
      </c>
      <c r="B196" s="182"/>
      <c r="C196" s="182"/>
      <c r="D196" s="144" t="s">
        <v>335</v>
      </c>
      <c r="E196" s="183"/>
      <c r="F196" s="177">
        <f>K196</f>
        <v>160125</v>
      </c>
      <c r="G196" s="177"/>
      <c r="H196" s="177"/>
      <c r="I196" s="177"/>
      <c r="J196" s="177"/>
      <c r="K196" s="177">
        <f>K202</f>
        <v>160125</v>
      </c>
      <c r="L196" s="177"/>
      <c r="M196" s="177"/>
      <c r="N196" s="177">
        <f t="shared" si="21"/>
        <v>121146.35</v>
      </c>
      <c r="O196" s="177"/>
      <c r="P196" s="177"/>
      <c r="Q196" s="177"/>
      <c r="R196" s="177"/>
      <c r="S196" s="177">
        <f>S202+S204</f>
        <v>121146.35</v>
      </c>
      <c r="T196" s="87"/>
    </row>
    <row r="197" spans="1:20" s="126" customFormat="1" ht="14.25" customHeight="1" hidden="1">
      <c r="A197" s="148" t="s">
        <v>177</v>
      </c>
      <c r="B197" s="149" t="s">
        <v>168</v>
      </c>
      <c r="C197" s="149" t="s">
        <v>336</v>
      </c>
      <c r="D197" s="144" t="s">
        <v>337</v>
      </c>
      <c r="E197" s="150"/>
      <c r="F197" s="146">
        <f>F198</f>
        <v>174135</v>
      </c>
      <c r="G197" s="146"/>
      <c r="H197" s="146"/>
      <c r="I197" s="146"/>
      <c r="J197" s="146"/>
      <c r="K197" s="146">
        <f>K198</f>
        <v>174135</v>
      </c>
      <c r="L197" s="146"/>
      <c r="M197" s="146"/>
      <c r="N197" s="146">
        <f t="shared" si="21"/>
        <v>0</v>
      </c>
      <c r="O197" s="146"/>
      <c r="P197" s="146"/>
      <c r="Q197" s="146"/>
      <c r="R197" s="146"/>
      <c r="S197" s="146">
        <f>S198</f>
        <v>0</v>
      </c>
      <c r="T197" s="46"/>
    </row>
    <row r="198" spans="1:20" s="126" customFormat="1" ht="14.25" customHeight="1" hidden="1">
      <c r="A198" s="148" t="s">
        <v>338</v>
      </c>
      <c r="B198" s="149" t="s">
        <v>168</v>
      </c>
      <c r="C198" s="149" t="s">
        <v>339</v>
      </c>
      <c r="D198" s="144" t="s">
        <v>340</v>
      </c>
      <c r="E198" s="150"/>
      <c r="F198" s="146">
        <f aca="true" t="shared" si="23" ref="F198:F204">K198</f>
        <v>174135</v>
      </c>
      <c r="G198" s="146"/>
      <c r="H198" s="146"/>
      <c r="I198" s="146"/>
      <c r="J198" s="146"/>
      <c r="K198" s="146">
        <f>K199+K200</f>
        <v>174135</v>
      </c>
      <c r="L198" s="146"/>
      <c r="M198" s="146"/>
      <c r="N198" s="146">
        <f t="shared" si="21"/>
        <v>0</v>
      </c>
      <c r="O198" s="146"/>
      <c r="P198" s="146"/>
      <c r="Q198" s="146"/>
      <c r="R198" s="146"/>
      <c r="S198" s="146">
        <f>S199+S200</f>
        <v>0</v>
      </c>
      <c r="T198" s="46"/>
    </row>
    <row r="199" spans="1:20" s="126" customFormat="1" ht="14.25" customHeight="1" hidden="1">
      <c r="A199" s="148" t="s">
        <v>341</v>
      </c>
      <c r="B199" s="149" t="s">
        <v>168</v>
      </c>
      <c r="C199" s="149" t="s">
        <v>342</v>
      </c>
      <c r="D199" s="144" t="s">
        <v>343</v>
      </c>
      <c r="E199" s="150"/>
      <c r="F199" s="146">
        <f t="shared" si="23"/>
        <v>0</v>
      </c>
      <c r="G199" s="146"/>
      <c r="H199" s="146"/>
      <c r="I199" s="146"/>
      <c r="J199" s="146"/>
      <c r="K199" s="146">
        <v>0</v>
      </c>
      <c r="L199" s="146"/>
      <c r="M199" s="146"/>
      <c r="N199" s="146">
        <f t="shared" si="21"/>
        <v>0</v>
      </c>
      <c r="O199" s="146"/>
      <c r="P199" s="146"/>
      <c r="Q199" s="146"/>
      <c r="R199" s="146"/>
      <c r="S199" s="146">
        <v>0</v>
      </c>
      <c r="T199" s="46"/>
    </row>
    <row r="200" spans="1:20" s="126" customFormat="1" ht="14.25" customHeight="1" hidden="1">
      <c r="A200" s="148" t="s">
        <v>344</v>
      </c>
      <c r="B200" s="149" t="s">
        <v>168</v>
      </c>
      <c r="C200" s="149" t="s">
        <v>345</v>
      </c>
      <c r="D200" s="144" t="s">
        <v>346</v>
      </c>
      <c r="E200" s="150"/>
      <c r="F200" s="146">
        <f t="shared" si="23"/>
        <v>174135</v>
      </c>
      <c r="G200" s="146"/>
      <c r="H200" s="146"/>
      <c r="I200" s="146"/>
      <c r="J200" s="146"/>
      <c r="K200" s="146">
        <f>K202+K204</f>
        <v>174135</v>
      </c>
      <c r="L200" s="146"/>
      <c r="M200" s="146"/>
      <c r="N200" s="146">
        <f t="shared" si="21"/>
        <v>0</v>
      </c>
      <c r="O200" s="146"/>
      <c r="P200" s="146"/>
      <c r="Q200" s="146"/>
      <c r="R200" s="146"/>
      <c r="S200" s="146">
        <v>0</v>
      </c>
      <c r="T200" s="46"/>
    </row>
    <row r="201" spans="1:20" s="126" customFormat="1" ht="33" customHeight="1">
      <c r="A201" s="148" t="s">
        <v>347</v>
      </c>
      <c r="B201" s="149" t="s">
        <v>168</v>
      </c>
      <c r="C201" s="149" t="s">
        <v>348</v>
      </c>
      <c r="D201" s="144" t="s">
        <v>588</v>
      </c>
      <c r="E201" s="150"/>
      <c r="F201" s="146">
        <f t="shared" si="23"/>
        <v>160125</v>
      </c>
      <c r="G201" s="146"/>
      <c r="H201" s="146"/>
      <c r="I201" s="146"/>
      <c r="J201" s="146"/>
      <c r="K201" s="146">
        <f>K202</f>
        <v>160125</v>
      </c>
      <c r="L201" s="146"/>
      <c r="M201" s="146"/>
      <c r="N201" s="146">
        <f>S201</f>
        <v>107136.35</v>
      </c>
      <c r="O201" s="146"/>
      <c r="P201" s="146"/>
      <c r="Q201" s="146"/>
      <c r="R201" s="146"/>
      <c r="S201" s="146">
        <f>S202</f>
        <v>107136.35</v>
      </c>
      <c r="T201" s="46"/>
    </row>
    <row r="202" spans="1:20" s="126" customFormat="1" ht="39" customHeight="1">
      <c r="A202" s="148" t="s">
        <v>349</v>
      </c>
      <c r="B202" s="149" t="s">
        <v>168</v>
      </c>
      <c r="C202" s="149" t="s">
        <v>350</v>
      </c>
      <c r="D202" s="144" t="s">
        <v>587</v>
      </c>
      <c r="E202" s="150"/>
      <c r="F202" s="146">
        <f t="shared" si="23"/>
        <v>160125</v>
      </c>
      <c r="G202" s="146"/>
      <c r="H202" s="146"/>
      <c r="I202" s="146"/>
      <c r="J202" s="146"/>
      <c r="K202" s="146">
        <v>160125</v>
      </c>
      <c r="L202" s="146"/>
      <c r="M202" s="146"/>
      <c r="N202" s="146">
        <f>S201</f>
        <v>107136.35</v>
      </c>
      <c r="O202" s="146"/>
      <c r="P202" s="146"/>
      <c r="Q202" s="146"/>
      <c r="R202" s="146"/>
      <c r="S202" s="146">
        <v>107136.35</v>
      </c>
      <c r="T202" s="46"/>
    </row>
    <row r="203" spans="1:20" s="126" customFormat="1" ht="36" customHeight="1">
      <c r="A203" s="166" t="s">
        <v>598</v>
      </c>
      <c r="B203" s="149" t="s">
        <v>168</v>
      </c>
      <c r="C203" s="149" t="s">
        <v>348</v>
      </c>
      <c r="D203" s="144" t="s">
        <v>599</v>
      </c>
      <c r="E203" s="150"/>
      <c r="F203" s="146">
        <f t="shared" si="23"/>
        <v>14010</v>
      </c>
      <c r="G203" s="146"/>
      <c r="H203" s="146"/>
      <c r="I203" s="146"/>
      <c r="J203" s="146"/>
      <c r="K203" s="146">
        <f>K204</f>
        <v>14010</v>
      </c>
      <c r="L203" s="146"/>
      <c r="M203" s="146"/>
      <c r="N203" s="146">
        <f>S203</f>
        <v>14010</v>
      </c>
      <c r="O203" s="146"/>
      <c r="P203" s="146"/>
      <c r="Q203" s="146"/>
      <c r="R203" s="146"/>
      <c r="S203" s="146">
        <f>S204</f>
        <v>14010</v>
      </c>
      <c r="T203" s="263"/>
    </row>
    <row r="204" spans="1:20" s="126" customFormat="1" ht="35.25" customHeight="1">
      <c r="A204" s="148" t="s">
        <v>308</v>
      </c>
      <c r="B204" s="149" t="s">
        <v>168</v>
      </c>
      <c r="C204" s="149" t="s">
        <v>350</v>
      </c>
      <c r="D204" s="144" t="s">
        <v>600</v>
      </c>
      <c r="E204" s="150"/>
      <c r="F204" s="146">
        <f t="shared" si="23"/>
        <v>14010</v>
      </c>
      <c r="G204" s="146"/>
      <c r="H204" s="146"/>
      <c r="I204" s="146"/>
      <c r="J204" s="146"/>
      <c r="K204" s="146">
        <v>14010</v>
      </c>
      <c r="L204" s="146"/>
      <c r="M204" s="146"/>
      <c r="N204" s="146">
        <f>S203</f>
        <v>14010</v>
      </c>
      <c r="O204" s="146"/>
      <c r="P204" s="146"/>
      <c r="Q204" s="146"/>
      <c r="R204" s="146"/>
      <c r="S204" s="146">
        <v>14010</v>
      </c>
      <c r="T204" s="263"/>
    </row>
    <row r="205" spans="1:19" s="47" customFormat="1" ht="27" customHeight="1">
      <c r="A205" s="148" t="s">
        <v>351</v>
      </c>
      <c r="B205" s="149" t="s">
        <v>352</v>
      </c>
      <c r="C205" s="149" t="s">
        <v>353</v>
      </c>
      <c r="D205" s="144" t="s">
        <v>354</v>
      </c>
      <c r="E205" s="150"/>
      <c r="F205" s="146"/>
      <c r="G205" s="146"/>
      <c r="H205" s="146"/>
      <c r="I205" s="146"/>
      <c r="J205" s="146"/>
      <c r="K205" s="146"/>
      <c r="L205" s="146"/>
      <c r="M205" s="146"/>
      <c r="N205" s="146">
        <f>S205</f>
        <v>465979.22</v>
      </c>
      <c r="O205" s="186"/>
      <c r="P205" s="186"/>
      <c r="Q205" s="186"/>
      <c r="R205" s="45"/>
      <c r="S205" s="187">
        <v>465979.22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W23" sqref="W23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355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286" t="s">
        <v>13</v>
      </c>
      <c r="C4" s="287" t="s">
        <v>14</v>
      </c>
      <c r="D4" s="287" t="s">
        <v>15</v>
      </c>
      <c r="E4" s="288" t="s">
        <v>356</v>
      </c>
      <c r="F4" s="289" t="s">
        <v>17</v>
      </c>
      <c r="G4" s="289"/>
      <c r="H4" s="289"/>
      <c r="I4" s="289"/>
      <c r="J4" s="289"/>
      <c r="K4" s="289"/>
      <c r="L4" s="289"/>
      <c r="M4" s="289"/>
      <c r="N4" s="290" t="s">
        <v>18</v>
      </c>
      <c r="O4" s="290"/>
      <c r="P4" s="290"/>
      <c r="Q4" s="290"/>
      <c r="R4" s="290"/>
      <c r="S4" s="290"/>
      <c r="T4" s="290"/>
      <c r="U4" s="290"/>
      <c r="W4"/>
      <c r="X4"/>
      <c r="Y4"/>
    </row>
    <row r="5" spans="2:24" ht="116.25" customHeight="1">
      <c r="B5" s="286"/>
      <c r="C5" s="287"/>
      <c r="D5" s="287"/>
      <c r="E5" s="28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357</v>
      </c>
      <c r="C7" s="211" t="s">
        <v>358</v>
      </c>
      <c r="D7" s="211" t="s">
        <v>31</v>
      </c>
      <c r="E7" s="212" t="s">
        <v>359</v>
      </c>
      <c r="F7" s="213"/>
      <c r="G7" s="214">
        <f>G23+G20</f>
        <v>356874.0799999982</v>
      </c>
      <c r="H7" s="214"/>
      <c r="I7" s="214"/>
      <c r="J7" s="214"/>
      <c r="K7" s="214"/>
      <c r="L7" s="214">
        <f>L23+L20</f>
        <v>356874.0799999982</v>
      </c>
      <c r="M7" s="214"/>
      <c r="N7" s="214"/>
      <c r="O7" s="214">
        <f>T7</f>
        <v>-465979.2199999988</v>
      </c>
      <c r="P7" s="214"/>
      <c r="Q7" s="214"/>
      <c r="R7" s="214"/>
      <c r="S7" s="214"/>
      <c r="T7" s="214">
        <f>T23+T20</f>
        <v>-465979.2199999988</v>
      </c>
      <c r="U7" s="215"/>
      <c r="W7"/>
      <c r="X7"/>
    </row>
    <row r="8" spans="2:24" ht="27.75" customHeight="1">
      <c r="B8" s="210" t="s">
        <v>360</v>
      </c>
      <c r="C8" s="211" t="s">
        <v>361</v>
      </c>
      <c r="D8" s="211" t="s">
        <v>41</v>
      </c>
      <c r="E8" s="212" t="s">
        <v>362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363</v>
      </c>
      <c r="C9" s="211" t="s">
        <v>361</v>
      </c>
      <c r="D9" s="211" t="s">
        <v>364</v>
      </c>
      <c r="E9" s="212" t="s">
        <v>365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366</v>
      </c>
      <c r="C10" s="211" t="s">
        <v>361</v>
      </c>
      <c r="D10" s="211" t="s">
        <v>175</v>
      </c>
      <c r="E10" s="212" t="s">
        <v>367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368</v>
      </c>
      <c r="C11" s="211" t="s">
        <v>361</v>
      </c>
      <c r="D11" s="211" t="s">
        <v>369</v>
      </c>
      <c r="E11" s="212" t="s">
        <v>370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371</v>
      </c>
      <c r="C12" s="211" t="s">
        <v>361</v>
      </c>
      <c r="D12" s="211" t="s">
        <v>372</v>
      </c>
      <c r="E12" s="212" t="s">
        <v>373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374</v>
      </c>
      <c r="C13" s="211" t="s">
        <v>361</v>
      </c>
      <c r="D13" s="211" t="s">
        <v>375</v>
      </c>
      <c r="E13" s="212" t="s">
        <v>376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377</v>
      </c>
      <c r="C14" s="211" t="s">
        <v>361</v>
      </c>
      <c r="D14" s="211" t="s">
        <v>378</v>
      </c>
      <c r="E14" s="212" t="s">
        <v>379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380</v>
      </c>
      <c r="C15" s="211" t="s">
        <v>381</v>
      </c>
      <c r="D15" s="211" t="s">
        <v>382</v>
      </c>
      <c r="E15" s="212" t="s">
        <v>383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384</v>
      </c>
      <c r="C16" s="211" t="s">
        <v>381</v>
      </c>
      <c r="D16" s="211" t="s">
        <v>385</v>
      </c>
      <c r="E16" s="212" t="s">
        <v>386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387</v>
      </c>
      <c r="C17" s="211" t="s">
        <v>381</v>
      </c>
      <c r="D17" s="211" t="s">
        <v>388</v>
      </c>
      <c r="E17" s="212" t="s">
        <v>389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390</v>
      </c>
      <c r="C18" s="211" t="s">
        <v>391</v>
      </c>
      <c r="D18" s="211" t="s">
        <v>392</v>
      </c>
      <c r="E18" s="212" t="s">
        <v>393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394</v>
      </c>
      <c r="C19" s="211" t="s">
        <v>391</v>
      </c>
      <c r="D19" s="211" t="s">
        <v>395</v>
      </c>
      <c r="E19" s="212" t="s">
        <v>396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397</v>
      </c>
      <c r="C20" s="211" t="s">
        <v>391</v>
      </c>
      <c r="D20" s="211" t="s">
        <v>236</v>
      </c>
      <c r="E20" s="212" t="s">
        <v>398</v>
      </c>
      <c r="F20" s="213"/>
      <c r="G20" s="214">
        <f>L20</f>
        <v>-58586431.27</v>
      </c>
      <c r="H20" s="214"/>
      <c r="I20" s="214"/>
      <c r="J20" s="214"/>
      <c r="K20" s="214"/>
      <c r="L20" s="219">
        <v>-58586431.27</v>
      </c>
      <c r="M20" s="214"/>
      <c r="N20" s="214"/>
      <c r="O20" s="216">
        <f>T20</f>
        <v>-49004223.23</v>
      </c>
      <c r="P20" s="214"/>
      <c r="Q20" s="214"/>
      <c r="R20" s="214"/>
      <c r="S20" s="214"/>
      <c r="T20" s="219">
        <v>-49004223.23</v>
      </c>
      <c r="U20" s="215"/>
      <c r="W20"/>
      <c r="Z20"/>
    </row>
    <row r="21" spans="2:26" ht="24" customHeight="1">
      <c r="B21" s="217" t="s">
        <v>399</v>
      </c>
      <c r="C21" s="211" t="s">
        <v>400</v>
      </c>
      <c r="D21" s="211" t="s">
        <v>401</v>
      </c>
      <c r="E21" s="212" t="s">
        <v>402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403</v>
      </c>
      <c r="C22" s="211" t="s">
        <v>400</v>
      </c>
      <c r="D22" s="211" t="s">
        <v>96</v>
      </c>
      <c r="E22" s="212" t="s">
        <v>404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405</v>
      </c>
      <c r="C23" s="211" t="s">
        <v>400</v>
      </c>
      <c r="D23" s="211" t="s">
        <v>406</v>
      </c>
      <c r="E23" s="212" t="s">
        <v>407</v>
      </c>
      <c r="F23" s="213"/>
      <c r="G23" s="214">
        <f>L23</f>
        <v>58943305.35</v>
      </c>
      <c r="H23" s="214"/>
      <c r="I23" s="214"/>
      <c r="J23" s="214"/>
      <c r="K23" s="214"/>
      <c r="L23" s="137">
        <v>58943305.35</v>
      </c>
      <c r="M23" s="214"/>
      <c r="N23" s="214"/>
      <c r="O23" s="216">
        <f>T23</f>
        <v>48538244.01</v>
      </c>
      <c r="P23" s="214"/>
      <c r="Q23" s="214"/>
      <c r="R23" s="214"/>
      <c r="S23" s="214"/>
      <c r="T23" s="137">
        <v>48538244.01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408</v>
      </c>
      <c r="C25" s="228"/>
      <c r="D25" s="228"/>
      <c r="E25" s="229" t="s">
        <v>409</v>
      </c>
      <c r="F25" s="230"/>
      <c r="G25" s="230"/>
      <c r="H25" s="230"/>
      <c r="I25" s="230"/>
      <c r="J25" s="230"/>
      <c r="K25" s="230"/>
      <c r="L25" s="230" t="s">
        <v>609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410</v>
      </c>
      <c r="C28" s="237"/>
      <c r="D28" s="237"/>
      <c r="E28" s="240" t="s">
        <v>411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412</v>
      </c>
      <c r="C31" s="237"/>
      <c r="D31" s="237"/>
      <c r="E31" s="240" t="s">
        <v>411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2022-10-04T09:31:05Z</cp:lastPrinted>
  <dcterms:modified xsi:type="dcterms:W3CDTF">2022-11-01T12:13:26Z</dcterms:modified>
  <cp:category/>
  <cp:version/>
  <cp:contentType/>
  <cp:contentStatus/>
</cp:coreProperties>
</file>